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Старый комп\Documents\УТОЧНЕНИЯ\Уточнения 2025\Уточнение 3\Решение 3\"/>
    </mc:Choice>
  </mc:AlternateContent>
  <bookViews>
    <workbookView xWindow="0" yWindow="0" windowWidth="28800" windowHeight="12135"/>
  </bookViews>
  <sheets>
    <sheet name="2.доходы" sheetId="1" r:id="rId1"/>
  </sheets>
  <definedNames>
    <definedName name="_xlnm._FilterDatabase" localSheetId="0" hidden="1">'2.доходы'!$A$10:$K$156</definedName>
    <definedName name="_xlnm.Print_Area" localSheetId="0">'2.доходы'!$A$1:$K$165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63" i="1" l="1"/>
  <c r="K162" i="1" s="1"/>
  <c r="K161" i="1" s="1"/>
  <c r="H163" i="1"/>
  <c r="H162" i="1" s="1"/>
  <c r="H161" i="1" s="1"/>
  <c r="E163" i="1"/>
  <c r="J162" i="1"/>
  <c r="I162" i="1"/>
  <c r="F162" i="1"/>
  <c r="F161" i="1" s="1"/>
  <c r="E162" i="1"/>
  <c r="E161" i="1" s="1"/>
  <c r="C162" i="1"/>
  <c r="C161" i="1" s="1"/>
  <c r="J161" i="1"/>
  <c r="I161" i="1"/>
  <c r="K160" i="1"/>
  <c r="K158" i="1" s="1"/>
  <c r="K157" i="1" s="1"/>
  <c r="H160" i="1"/>
  <c r="H158" i="1" s="1"/>
  <c r="H157" i="1" s="1"/>
  <c r="E160" i="1"/>
  <c r="E158" i="1" s="1"/>
  <c r="E157" i="1" s="1"/>
  <c r="K159" i="1"/>
  <c r="H159" i="1"/>
  <c r="E159" i="1"/>
  <c r="J158" i="1"/>
  <c r="J157" i="1" s="1"/>
  <c r="I158" i="1"/>
  <c r="I157" i="1" s="1"/>
  <c r="G158" i="1"/>
  <c r="F158" i="1"/>
  <c r="F157" i="1" s="1"/>
  <c r="D158" i="1"/>
  <c r="D157" i="1" s="1"/>
  <c r="C158" i="1"/>
  <c r="C157" i="1" s="1"/>
  <c r="G157" i="1"/>
  <c r="K156" i="1"/>
  <c r="K155" i="1" s="1"/>
  <c r="K154" i="1" s="1"/>
  <c r="H156" i="1"/>
  <c r="H155" i="1" s="1"/>
  <c r="H154" i="1" s="1"/>
  <c r="E156" i="1"/>
  <c r="E155" i="1" s="1"/>
  <c r="E154" i="1" s="1"/>
  <c r="J155" i="1"/>
  <c r="J154" i="1" s="1"/>
  <c r="I155" i="1"/>
  <c r="I154" i="1" s="1"/>
  <c r="G155" i="1"/>
  <c r="G154" i="1" s="1"/>
  <c r="F155" i="1"/>
  <c r="F154" i="1" s="1"/>
  <c r="D155" i="1"/>
  <c r="D154" i="1" s="1"/>
  <c r="C155" i="1"/>
  <c r="C154" i="1" s="1"/>
  <c r="K153" i="1"/>
  <c r="H153" i="1"/>
  <c r="E153" i="1"/>
  <c r="E152" i="1" s="1"/>
  <c r="E151" i="1" s="1"/>
  <c r="K152" i="1"/>
  <c r="K151" i="1" s="1"/>
  <c r="J152" i="1"/>
  <c r="J151" i="1" s="1"/>
  <c r="I152" i="1"/>
  <c r="I151" i="1" s="1"/>
  <c r="H152" i="1"/>
  <c r="H151" i="1" s="1"/>
  <c r="G152" i="1"/>
  <c r="G151" i="1" s="1"/>
  <c r="F152" i="1"/>
  <c r="D152" i="1"/>
  <c r="D151" i="1" s="1"/>
  <c r="C152" i="1"/>
  <c r="C151" i="1" s="1"/>
  <c r="K150" i="1"/>
  <c r="H150" i="1"/>
  <c r="E150" i="1"/>
  <c r="D150" i="1"/>
  <c r="K149" i="1"/>
  <c r="H149" i="1"/>
  <c r="E149" i="1"/>
  <c r="E148" i="1"/>
  <c r="K147" i="1"/>
  <c r="H147" i="1"/>
  <c r="E147" i="1"/>
  <c r="K146" i="1"/>
  <c r="H146" i="1"/>
  <c r="E146" i="1"/>
  <c r="K145" i="1"/>
  <c r="H145" i="1"/>
  <c r="E145" i="1"/>
  <c r="K144" i="1"/>
  <c r="H144" i="1"/>
  <c r="E144" i="1"/>
  <c r="K143" i="1"/>
  <c r="H143" i="1"/>
  <c r="E143" i="1"/>
  <c r="J142" i="1"/>
  <c r="I142" i="1"/>
  <c r="H142" i="1"/>
  <c r="G142" i="1"/>
  <c r="F142" i="1"/>
  <c r="D142" i="1"/>
  <c r="C142" i="1"/>
  <c r="K141" i="1"/>
  <c r="H141" i="1"/>
  <c r="E141" i="1"/>
  <c r="K140" i="1"/>
  <c r="H140" i="1"/>
  <c r="E140" i="1"/>
  <c r="K139" i="1"/>
  <c r="H139" i="1"/>
  <c r="E139" i="1"/>
  <c r="K138" i="1"/>
  <c r="H138" i="1"/>
  <c r="E138" i="1"/>
  <c r="K137" i="1"/>
  <c r="H137" i="1"/>
  <c r="H133" i="1" s="1"/>
  <c r="E137" i="1"/>
  <c r="K136" i="1"/>
  <c r="H136" i="1"/>
  <c r="E136" i="1"/>
  <c r="K135" i="1"/>
  <c r="K133" i="1" s="1"/>
  <c r="H135" i="1"/>
  <c r="E135" i="1"/>
  <c r="K134" i="1"/>
  <c r="H134" i="1"/>
  <c r="E134" i="1"/>
  <c r="J133" i="1"/>
  <c r="I133" i="1"/>
  <c r="G133" i="1"/>
  <c r="F133" i="1"/>
  <c r="E133" i="1"/>
  <c r="D133" i="1"/>
  <c r="C133" i="1"/>
  <c r="K132" i="1"/>
  <c r="H132" i="1"/>
  <c r="E132" i="1"/>
  <c r="K131" i="1"/>
  <c r="H131" i="1"/>
  <c r="E131" i="1"/>
  <c r="K130" i="1"/>
  <c r="H130" i="1"/>
  <c r="E130" i="1"/>
  <c r="K129" i="1"/>
  <c r="H129" i="1"/>
  <c r="E129" i="1"/>
  <c r="K128" i="1"/>
  <c r="H128" i="1"/>
  <c r="E128" i="1"/>
  <c r="K127" i="1"/>
  <c r="H127" i="1"/>
  <c r="E127" i="1"/>
  <c r="K126" i="1"/>
  <c r="H126" i="1"/>
  <c r="E126" i="1"/>
  <c r="K125" i="1"/>
  <c r="H125" i="1"/>
  <c r="E125" i="1"/>
  <c r="K124" i="1"/>
  <c r="H124" i="1"/>
  <c r="E124" i="1"/>
  <c r="K123" i="1"/>
  <c r="H123" i="1"/>
  <c r="E123" i="1"/>
  <c r="K122" i="1"/>
  <c r="H122" i="1"/>
  <c r="E122" i="1"/>
  <c r="E121" i="1"/>
  <c r="K120" i="1"/>
  <c r="H120" i="1"/>
  <c r="E120" i="1"/>
  <c r="K119" i="1"/>
  <c r="H119" i="1"/>
  <c r="E119" i="1"/>
  <c r="K118" i="1"/>
  <c r="H118" i="1"/>
  <c r="E118" i="1"/>
  <c r="K117" i="1"/>
  <c r="H117" i="1"/>
  <c r="E117" i="1"/>
  <c r="K116" i="1"/>
  <c r="H116" i="1"/>
  <c r="E116" i="1"/>
  <c r="K115" i="1"/>
  <c r="H115" i="1"/>
  <c r="E115" i="1"/>
  <c r="K114" i="1"/>
  <c r="H114" i="1"/>
  <c r="E114" i="1"/>
  <c r="K113" i="1"/>
  <c r="H113" i="1"/>
  <c r="E113" i="1"/>
  <c r="K112" i="1"/>
  <c r="H112" i="1"/>
  <c r="E112" i="1"/>
  <c r="K111" i="1"/>
  <c r="H111" i="1"/>
  <c r="E111" i="1"/>
  <c r="K110" i="1"/>
  <c r="H110" i="1"/>
  <c r="E110" i="1"/>
  <c r="K109" i="1"/>
  <c r="H109" i="1"/>
  <c r="E109" i="1"/>
  <c r="J108" i="1"/>
  <c r="I108" i="1"/>
  <c r="G108" i="1"/>
  <c r="F108" i="1"/>
  <c r="D108" i="1"/>
  <c r="C108" i="1"/>
  <c r="E107" i="1"/>
  <c r="K106" i="1"/>
  <c r="K103" i="1" s="1"/>
  <c r="H106" i="1"/>
  <c r="H103" i="1" s="1"/>
  <c r="E106" i="1"/>
  <c r="K105" i="1"/>
  <c r="H105" i="1"/>
  <c r="E105" i="1"/>
  <c r="K104" i="1"/>
  <c r="H104" i="1"/>
  <c r="E104" i="1"/>
  <c r="J103" i="1"/>
  <c r="I103" i="1"/>
  <c r="G103" i="1"/>
  <c r="F103" i="1"/>
  <c r="D103" i="1"/>
  <c r="D102" i="1" s="1"/>
  <c r="C103" i="1"/>
  <c r="K100" i="1"/>
  <c r="K99" i="1" s="1"/>
  <c r="H100" i="1"/>
  <c r="E100" i="1"/>
  <c r="H99" i="1"/>
  <c r="D99" i="1"/>
  <c r="D96" i="1" s="1"/>
  <c r="C99" i="1"/>
  <c r="C96" i="1" s="1"/>
  <c r="H98" i="1"/>
  <c r="H97" i="1" s="1"/>
  <c r="H96" i="1" s="1"/>
  <c r="E98" i="1"/>
  <c r="E97" i="1" s="1"/>
  <c r="J97" i="1"/>
  <c r="J96" i="1" s="1"/>
  <c r="I97" i="1"/>
  <c r="I96" i="1" s="1"/>
  <c r="G97" i="1"/>
  <c r="F97" i="1"/>
  <c r="D97" i="1"/>
  <c r="C97" i="1"/>
  <c r="G96" i="1"/>
  <c r="F96" i="1"/>
  <c r="K95" i="1"/>
  <c r="H95" i="1"/>
  <c r="E95" i="1"/>
  <c r="K94" i="1"/>
  <c r="H94" i="1"/>
  <c r="E94" i="1"/>
  <c r="K93" i="1"/>
  <c r="H93" i="1"/>
  <c r="E93" i="1"/>
  <c r="K92" i="1"/>
  <c r="H92" i="1"/>
  <c r="E92" i="1"/>
  <c r="K91" i="1"/>
  <c r="H91" i="1"/>
  <c r="E91" i="1"/>
  <c r="K90" i="1"/>
  <c r="H90" i="1"/>
  <c r="E90" i="1"/>
  <c r="K89" i="1"/>
  <c r="H89" i="1"/>
  <c r="E89" i="1"/>
  <c r="K88" i="1"/>
  <c r="H88" i="1"/>
  <c r="E88" i="1"/>
  <c r="K87" i="1"/>
  <c r="H87" i="1"/>
  <c r="E87" i="1"/>
  <c r="K86" i="1"/>
  <c r="H86" i="1"/>
  <c r="E86" i="1"/>
  <c r="K85" i="1"/>
  <c r="H85" i="1"/>
  <c r="E85" i="1"/>
  <c r="K84" i="1"/>
  <c r="H84" i="1"/>
  <c r="E84" i="1"/>
  <c r="K83" i="1"/>
  <c r="H83" i="1"/>
  <c r="E83" i="1"/>
  <c r="K82" i="1"/>
  <c r="H82" i="1"/>
  <c r="E82" i="1"/>
  <c r="K81" i="1"/>
  <c r="H81" i="1"/>
  <c r="E81" i="1"/>
  <c r="K80" i="1"/>
  <c r="H80" i="1"/>
  <c r="E80" i="1"/>
  <c r="K79" i="1"/>
  <c r="H79" i="1"/>
  <c r="E79" i="1"/>
  <c r="K78" i="1"/>
  <c r="H78" i="1"/>
  <c r="E78" i="1"/>
  <c r="K77" i="1"/>
  <c r="H77" i="1"/>
  <c r="E77" i="1"/>
  <c r="K76" i="1"/>
  <c r="H76" i="1"/>
  <c r="E76" i="1"/>
  <c r="K75" i="1"/>
  <c r="H75" i="1"/>
  <c r="E75" i="1"/>
  <c r="K74" i="1"/>
  <c r="H74" i="1"/>
  <c r="E74" i="1"/>
  <c r="K73" i="1"/>
  <c r="H73" i="1"/>
  <c r="E73" i="1"/>
  <c r="K72" i="1"/>
  <c r="H72" i="1"/>
  <c r="E72" i="1"/>
  <c r="J71" i="1"/>
  <c r="I71" i="1"/>
  <c r="G71" i="1"/>
  <c r="F71" i="1"/>
  <c r="D71" i="1"/>
  <c r="C71" i="1"/>
  <c r="K70" i="1"/>
  <c r="H70" i="1"/>
  <c r="E70" i="1"/>
  <c r="K69" i="1"/>
  <c r="H69" i="1"/>
  <c r="H68" i="1" s="1"/>
  <c r="H67" i="1" s="1"/>
  <c r="E69" i="1"/>
  <c r="E68" i="1" s="1"/>
  <c r="E67" i="1" s="1"/>
  <c r="K68" i="1"/>
  <c r="K67" i="1" s="1"/>
  <c r="J68" i="1"/>
  <c r="J67" i="1" s="1"/>
  <c r="I68" i="1"/>
  <c r="I67" i="1" s="1"/>
  <c r="G68" i="1"/>
  <c r="G67" i="1" s="1"/>
  <c r="F68" i="1"/>
  <c r="F67" i="1" s="1"/>
  <c r="D68" i="1"/>
  <c r="C68" i="1"/>
  <c r="D67" i="1"/>
  <c r="C67" i="1"/>
  <c r="K66" i="1"/>
  <c r="H66" i="1"/>
  <c r="E66" i="1"/>
  <c r="K65" i="1"/>
  <c r="K64" i="1" s="1"/>
  <c r="J65" i="1"/>
  <c r="J64" i="1" s="1"/>
  <c r="I65" i="1"/>
  <c r="I64" i="1" s="1"/>
  <c r="H65" i="1"/>
  <c r="H64" i="1" s="1"/>
  <c r="G65" i="1"/>
  <c r="G64" i="1" s="1"/>
  <c r="F65" i="1"/>
  <c r="F64" i="1" s="1"/>
  <c r="E65" i="1"/>
  <c r="D65" i="1"/>
  <c r="D64" i="1" s="1"/>
  <c r="C65" i="1"/>
  <c r="C64" i="1" s="1"/>
  <c r="E64" i="1"/>
  <c r="K63" i="1"/>
  <c r="H63" i="1"/>
  <c r="E63" i="1"/>
  <c r="K62" i="1"/>
  <c r="H62" i="1"/>
  <c r="E62" i="1"/>
  <c r="K61" i="1"/>
  <c r="H61" i="1"/>
  <c r="E61" i="1"/>
  <c r="K60" i="1"/>
  <c r="K59" i="1" s="1"/>
  <c r="K58" i="1" s="1"/>
  <c r="H60" i="1"/>
  <c r="H59" i="1" s="1"/>
  <c r="H58" i="1" s="1"/>
  <c r="E60" i="1"/>
  <c r="E59" i="1" s="1"/>
  <c r="E58" i="1" s="1"/>
  <c r="J59" i="1"/>
  <c r="J58" i="1" s="1"/>
  <c r="I59" i="1"/>
  <c r="I58" i="1" s="1"/>
  <c r="G59" i="1"/>
  <c r="F59" i="1"/>
  <c r="D59" i="1"/>
  <c r="D58" i="1" s="1"/>
  <c r="C59" i="1"/>
  <c r="C58" i="1" s="1"/>
  <c r="G58" i="1"/>
  <c r="F58" i="1"/>
  <c r="K57" i="1"/>
  <c r="H57" i="1"/>
  <c r="E57" i="1"/>
  <c r="K56" i="1"/>
  <c r="K55" i="1" s="1"/>
  <c r="H56" i="1"/>
  <c r="H55" i="1" s="1"/>
  <c r="E56" i="1"/>
  <c r="E55" i="1" s="1"/>
  <c r="J55" i="1"/>
  <c r="I55" i="1"/>
  <c r="G55" i="1"/>
  <c r="F55" i="1"/>
  <c r="D55" i="1"/>
  <c r="C55" i="1"/>
  <c r="K54" i="1"/>
  <c r="K53" i="1" s="1"/>
  <c r="H54" i="1"/>
  <c r="H53" i="1" s="1"/>
  <c r="E54" i="1"/>
  <c r="E53" i="1" s="1"/>
  <c r="J53" i="1"/>
  <c r="I53" i="1"/>
  <c r="G53" i="1"/>
  <c r="F53" i="1"/>
  <c r="D53" i="1"/>
  <c r="C53" i="1"/>
  <c r="K52" i="1"/>
  <c r="K49" i="1" s="1"/>
  <c r="H52" i="1"/>
  <c r="E52" i="1"/>
  <c r="K51" i="1"/>
  <c r="H51" i="1"/>
  <c r="H49" i="1" s="1"/>
  <c r="E51" i="1"/>
  <c r="K50" i="1"/>
  <c r="H50" i="1"/>
  <c r="E50" i="1"/>
  <c r="E49" i="1" s="1"/>
  <c r="E48" i="1" s="1"/>
  <c r="J49" i="1"/>
  <c r="J48" i="1" s="1"/>
  <c r="I49" i="1"/>
  <c r="I48" i="1" s="1"/>
  <c r="I47" i="1" s="1"/>
  <c r="G49" i="1"/>
  <c r="G48" i="1" s="1"/>
  <c r="F49" i="1"/>
  <c r="F48" i="1" s="1"/>
  <c r="D49" i="1"/>
  <c r="D48" i="1" s="1"/>
  <c r="C49" i="1"/>
  <c r="C48" i="1" s="1"/>
  <c r="K46" i="1"/>
  <c r="H46" i="1"/>
  <c r="E46" i="1"/>
  <c r="K45" i="1"/>
  <c r="K44" i="1" s="1"/>
  <c r="H45" i="1"/>
  <c r="H44" i="1" s="1"/>
  <c r="E45" i="1"/>
  <c r="E44" i="1" s="1"/>
  <c r="J44" i="1"/>
  <c r="I44" i="1"/>
  <c r="G44" i="1"/>
  <c r="F44" i="1"/>
  <c r="D44" i="1"/>
  <c r="C44" i="1"/>
  <c r="K43" i="1"/>
  <c r="H43" i="1"/>
  <c r="H41" i="1" s="1"/>
  <c r="E43" i="1"/>
  <c r="E41" i="1" s="1"/>
  <c r="E38" i="1" s="1"/>
  <c r="K42" i="1"/>
  <c r="K41" i="1" s="1"/>
  <c r="H42" i="1"/>
  <c r="E42" i="1"/>
  <c r="J41" i="1"/>
  <c r="I41" i="1"/>
  <c r="G41" i="1"/>
  <c r="F41" i="1"/>
  <c r="D41" i="1"/>
  <c r="C41" i="1"/>
  <c r="K40" i="1"/>
  <c r="K39" i="1" s="1"/>
  <c r="H40" i="1"/>
  <c r="E40" i="1"/>
  <c r="J39" i="1"/>
  <c r="I39" i="1"/>
  <c r="H39" i="1"/>
  <c r="H38" i="1" s="1"/>
  <c r="G39" i="1"/>
  <c r="G38" i="1" s="1"/>
  <c r="F39" i="1"/>
  <c r="F38" i="1" s="1"/>
  <c r="E39" i="1"/>
  <c r="D39" i="1"/>
  <c r="D38" i="1" s="1"/>
  <c r="C39" i="1"/>
  <c r="C38" i="1" s="1"/>
  <c r="J38" i="1"/>
  <c r="I38" i="1"/>
  <c r="K37" i="1"/>
  <c r="H37" i="1"/>
  <c r="H36" i="1" s="1"/>
  <c r="E37" i="1"/>
  <c r="E36" i="1" s="1"/>
  <c r="K36" i="1"/>
  <c r="J36" i="1"/>
  <c r="I36" i="1"/>
  <c r="G36" i="1"/>
  <c r="F36" i="1"/>
  <c r="D36" i="1"/>
  <c r="C36" i="1"/>
  <c r="K35" i="1"/>
  <c r="H35" i="1"/>
  <c r="H33" i="1" s="1"/>
  <c r="E35" i="1"/>
  <c r="K34" i="1"/>
  <c r="H34" i="1"/>
  <c r="E34" i="1"/>
  <c r="E33" i="1" s="1"/>
  <c r="E32" i="1" s="1"/>
  <c r="K33" i="1"/>
  <c r="J33" i="1"/>
  <c r="I33" i="1"/>
  <c r="G33" i="1"/>
  <c r="F33" i="1"/>
  <c r="D33" i="1"/>
  <c r="D32" i="1" s="1"/>
  <c r="D12" i="1" s="1"/>
  <c r="C33" i="1"/>
  <c r="C32" i="1" s="1"/>
  <c r="K32" i="1"/>
  <c r="J32" i="1"/>
  <c r="I32" i="1"/>
  <c r="G32" i="1"/>
  <c r="F32" i="1"/>
  <c r="K31" i="1"/>
  <c r="H31" i="1"/>
  <c r="E31" i="1"/>
  <c r="E27" i="1" s="1"/>
  <c r="K30" i="1"/>
  <c r="H30" i="1"/>
  <c r="E30" i="1"/>
  <c r="K29" i="1"/>
  <c r="H29" i="1"/>
  <c r="E29" i="1"/>
  <c r="K28" i="1"/>
  <c r="K27" i="1" s="1"/>
  <c r="H28" i="1"/>
  <c r="H27" i="1" s="1"/>
  <c r="E28" i="1"/>
  <c r="J27" i="1"/>
  <c r="I27" i="1"/>
  <c r="G27" i="1"/>
  <c r="F27" i="1"/>
  <c r="D27" i="1"/>
  <c r="C27" i="1"/>
  <c r="K26" i="1"/>
  <c r="H26" i="1"/>
  <c r="E26" i="1"/>
  <c r="K25" i="1"/>
  <c r="H25" i="1"/>
  <c r="E25" i="1"/>
  <c r="K24" i="1"/>
  <c r="H24" i="1"/>
  <c r="E24" i="1"/>
  <c r="K23" i="1"/>
  <c r="H23" i="1"/>
  <c r="E23" i="1"/>
  <c r="K22" i="1"/>
  <c r="H22" i="1"/>
  <c r="E22" i="1"/>
  <c r="K21" i="1"/>
  <c r="H21" i="1"/>
  <c r="E21" i="1"/>
  <c r="K20" i="1"/>
  <c r="H20" i="1"/>
  <c r="E20" i="1"/>
  <c r="K19" i="1"/>
  <c r="H19" i="1"/>
  <c r="E19" i="1"/>
  <c r="K18" i="1"/>
  <c r="H18" i="1"/>
  <c r="E18" i="1"/>
  <c r="K17" i="1"/>
  <c r="H17" i="1"/>
  <c r="H14" i="1" s="1"/>
  <c r="H13" i="1" s="1"/>
  <c r="E17" i="1"/>
  <c r="E14" i="1" s="1"/>
  <c r="E13" i="1" s="1"/>
  <c r="K16" i="1"/>
  <c r="H16" i="1"/>
  <c r="E16" i="1"/>
  <c r="K15" i="1"/>
  <c r="K14" i="1" s="1"/>
  <c r="K13" i="1" s="1"/>
  <c r="I15" i="1"/>
  <c r="H15" i="1"/>
  <c r="F15" i="1"/>
  <c r="E15" i="1"/>
  <c r="C15" i="1"/>
  <c r="J14" i="1"/>
  <c r="J13" i="1" s="1"/>
  <c r="J12" i="1" s="1"/>
  <c r="I14" i="1"/>
  <c r="I13" i="1" s="1"/>
  <c r="I12" i="1" s="1"/>
  <c r="G14" i="1"/>
  <c r="F14" i="1"/>
  <c r="D14" i="1"/>
  <c r="C14" i="1"/>
  <c r="G13" i="1"/>
  <c r="F13" i="1"/>
  <c r="D13" i="1"/>
  <c r="C13" i="1"/>
  <c r="D101" i="1" l="1"/>
  <c r="K142" i="1"/>
  <c r="E142" i="1"/>
  <c r="G102" i="1"/>
  <c r="G101" i="1" s="1"/>
  <c r="J102" i="1"/>
  <c r="J101" i="1" s="1"/>
  <c r="E108" i="1"/>
  <c r="H108" i="1"/>
  <c r="H102" i="1" s="1"/>
  <c r="H101" i="1" s="1"/>
  <c r="C102" i="1"/>
  <c r="C101" i="1" s="1"/>
  <c r="K108" i="1"/>
  <c r="E103" i="1"/>
  <c r="I102" i="1"/>
  <c r="I101" i="1" s="1"/>
  <c r="F102" i="1"/>
  <c r="F101" i="1" s="1"/>
  <c r="K71" i="1"/>
  <c r="E71" i="1"/>
  <c r="H71" i="1"/>
  <c r="E12" i="1"/>
  <c r="I11" i="1"/>
  <c r="D47" i="1"/>
  <c r="D11" i="1" s="1"/>
  <c r="F12" i="1"/>
  <c r="F47" i="1"/>
  <c r="K48" i="1"/>
  <c r="G12" i="1"/>
  <c r="K12" i="1"/>
  <c r="G47" i="1"/>
  <c r="J47" i="1"/>
  <c r="J11" i="1" s="1"/>
  <c r="H12" i="1"/>
  <c r="K98" i="1"/>
  <c r="K97" i="1" s="1"/>
  <c r="K96" i="1"/>
  <c r="H48" i="1"/>
  <c r="H47" i="1" s="1"/>
  <c r="H32" i="1"/>
  <c r="K38" i="1"/>
  <c r="C12" i="1"/>
  <c r="C47" i="1"/>
  <c r="E99" i="1"/>
  <c r="E96" i="1" s="1"/>
  <c r="D164" i="1" l="1"/>
  <c r="K102" i="1"/>
  <c r="K101" i="1" s="1"/>
  <c r="E102" i="1"/>
  <c r="E101" i="1" s="1"/>
  <c r="J164" i="1"/>
  <c r="I164" i="1"/>
  <c r="E47" i="1"/>
  <c r="E11" i="1" s="1"/>
  <c r="F11" i="1"/>
  <c r="F164" i="1" s="1"/>
  <c r="H11" i="1"/>
  <c r="H164" i="1" s="1"/>
  <c r="C11" i="1"/>
  <c r="C164" i="1" s="1"/>
  <c r="G11" i="1"/>
  <c r="G164" i="1" s="1"/>
  <c r="K47" i="1"/>
  <c r="K11" i="1" s="1"/>
  <c r="K164" i="1" l="1"/>
  <c r="E164" i="1"/>
</calcChain>
</file>

<file path=xl/sharedStrings.xml><?xml version="1.0" encoding="utf-8"?>
<sst xmlns="http://schemas.openxmlformats.org/spreadsheetml/2006/main" count="323" uniqueCount="318">
  <si>
    <t xml:space="preserve">   Приложение №2</t>
  </si>
  <si>
    <t xml:space="preserve">к Решению Совета депутатов ЗАТО г. Североморск  
</t>
  </si>
  <si>
    <t>от _________________  № _____</t>
  </si>
  <si>
    <t>"Приложение №2_x000D_
к Решению Совета депутатов ЗАТО г. Североморск  _x000D_
от 17.12.2024 № 531</t>
  </si>
  <si>
    <t>Распределение доходов бюджета ЗАТО г. Североморск по кодам классификации доходов бюджетов на 2025 год и плановый период 2026 и 2027 годов</t>
  </si>
  <si>
    <t>рублей</t>
  </si>
  <si>
    <t>Наименование</t>
  </si>
  <si>
    <t>Код бюджетной классификации Российской Федерации</t>
  </si>
  <si>
    <t>Сумма</t>
  </si>
  <si>
    <t>Изменения</t>
  </si>
  <si>
    <t>2025 год</t>
  </si>
  <si>
    <t>2026 год</t>
  </si>
  <si>
    <t>2027 год</t>
  </si>
  <si>
    <t>НАЛОГОВЫЕ И НЕНАЛОГОВЫЕ ДОХОДЫ</t>
  </si>
  <si>
    <t>000 1 00 00000 00 0000 000</t>
  </si>
  <si>
    <t>НАЛОГОВЫЕ ДОХОДЫ</t>
  </si>
  <si>
    <t>НАЛОГИ НА ПРИБЫЛЬ, ДОХОДЫ</t>
  </si>
  <si>
    <t>000 1 01 00000 00 0000 000</t>
  </si>
  <si>
    <t xml:space="preserve">Налог на доходы физических лиц </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</si>
  <si>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</si>
  <si>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</si>
  <si>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</si>
  <si>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</si>
  <si>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000 1 01 02020 01 0000 110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</si>
  <si>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</si>
  <si>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000 1 01 02030 01 0000 110</t>
  </si>
  <si>
    <t xml:space="preserve">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 </t>
  </si>
  <si>
    <t>000 1 01 02040 01 0000 110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</si>
  <si>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</si>
  <si>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000 1 01 02050 01 0000 110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</si>
  <si>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</si>
  <si>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</si>
  <si>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000 1 01 02130 01 1000 110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</si>
  <si>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</si>
  <si>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000 1 01 02140 01 1000 110</t>
  </si>
  <si>
    <t xml:space="preserve">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t>
  </si>
  <si>
    <t>000 1 01 02150 01 0000 110</t>
  </si>
  <si>
    <t xml:space="preserve"> Налог на доходы физических лиц в части суммы налога, относящейся к сумме налоговых баз, указанных в пункте 61 статьи 210 Налогового кодекса Российской Федерации, не превышающей 5 миллионов рублей, за налоговые периоды после 1 января 2025 года </t>
  </si>
  <si>
    <t>000 1 01 02200 01 0000 110</t>
  </si>
  <si>
    <t xml:space="preserve">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 </t>
  </si>
  <si>
    <t>000 1 01 02210 01 0000 110</t>
  </si>
  <si>
    <t xml:space="preserve">Налог на доходы физических лиц в части суммы налога, превышающей 650 тысяч рублей, относящейся к налоговой базе, указанной в пункте 6.2 статьи 210 Налогового кодекса Российской Федерации, превышающей 5 миллионов рублей </t>
  </si>
  <si>
    <t>000 1 01 02230 01 0000 110</t>
  </si>
  <si>
    <t>НАЛОГИ НА ТОВАРЫ (РАБОТЫ, УСЛУГИ), РЕАЛИЗУЕМЫЕ НА ТЕРРИТОРИИ РОССИЙСКОЙ ФЕДЕРАЦИИ</t>
  </si>
  <si>
    <t>000 1 03 00000 00 0000 000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</si>
  <si>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</si>
  <si>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</si>
  <si>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</si>
  <si>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</si>
  <si>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</si>
  <si>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</si>
  <si>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Туристический налог</t>
  </si>
  <si>
    <t>000 1 03 03000 01 0000 110</t>
  </si>
  <si>
    <t>НАЛОГИ НА СОВОКУПНЫЙ ДОХОД</t>
  </si>
  <si>
    <t>000 1 05 00000 00 0000 000</t>
  </si>
  <si>
    <t xml:space="preserve">Налог, взимаемый в связи с применением упрощенной системы налогообложения </t>
  </si>
  <si>
    <t xml:space="preserve">000 1 05 01000 00 0000 110   </t>
  </si>
  <si>
    <t>Налог, взимаемый с налогоплательщиков, выбравших в качестве объекта налогообложения доходы</t>
  </si>
  <si>
    <t xml:space="preserve">000 1 05 01011 01 0000 110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</si>
  <si>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</si>
  <si>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000 1 05 01021 01 0000 110   </t>
  </si>
  <si>
    <t xml:space="preserve">Налог, взимаемый в связи с применением патентной системы налогообложения </t>
  </si>
  <si>
    <t xml:space="preserve">000 1 05 04000 02 0000 110   </t>
  </si>
  <si>
    <t xml:space="preserve">Налог, взимаемый в связи с применением патентной системы налогообложения, зачисляемый в бюджеты городских округов </t>
  </si>
  <si>
    <t>000 1 05 04010 02 0000 110</t>
  </si>
  <si>
    <t>НАЛОГИ НА ИМУЩЕСТВО</t>
  </si>
  <si>
    <t>000 1 06 00000 00 0000 000</t>
  </si>
  <si>
    <t xml:space="preserve">Налог на имущество физических лиц </t>
  </si>
  <si>
    <t xml:space="preserve">000 1 06 01000 00 0000 110 </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</si>
  <si>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</si>
  <si>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000 1 06 01020 04 0000 110 </t>
  </si>
  <si>
    <t>Земельный налог</t>
  </si>
  <si>
    <t xml:space="preserve">000 1 06 06000 00 0000 110 </t>
  </si>
  <si>
    <t>Земельный налог с организаций, обладающих земельным участком, расположенным в границах городских округов</t>
  </si>
  <si>
    <t xml:space="preserve"> 000 1 06 06032 04 0000 110 </t>
  </si>
  <si>
    <t>Земельный налог с физических лиц, обладающих земельным участком, расположенным в границах городских округов</t>
  </si>
  <si>
    <t xml:space="preserve"> 000 1 06 06042 04 0000 110 </t>
  </si>
  <si>
    <t>ГОСУДАРСТВЕННАЯ ПОШЛИНА</t>
  </si>
  <si>
    <t>000 1 08 00000 00 0000 000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</si>
  <si>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</si>
  <si>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000 1 08 03010 01 0000 110 </t>
  </si>
  <si>
    <t>Государственная пошлина за выдачу разрешения на установку рекламной конструкции</t>
  </si>
  <si>
    <t>000 1 08 07150 01 0000 110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</si>
  <si>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</si>
  <si>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</si>
  <si>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</si>
  <si>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</si>
  <si>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</si>
  <si>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</si>
  <si>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000 1 11 05012 04 0000 120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</si>
  <si>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округов(за исключением земельных участков муниципальных бюджетных и автономных учреждений)</t>
  </si>
  <si>
    <t>000 1 11 05024 04 0000 120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</si>
  <si>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</si>
  <si>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000 1 11 05034 04 0000 120 </t>
  </si>
  <si>
    <t>Платежи от государственных и муниципальных унитарных предприятий</t>
  </si>
  <si>
    <t xml:space="preserve">000 1 11 07000 00 0000 120 </t>
  </si>
  <si>
    <t>Доходы от перечисления части прибыли, остающейся после уплаты налогов и иных обязательных платежей муниципальных унитарных предприятий, созданными городскими округами</t>
  </si>
  <si>
    <t>000 1 11 07014 04 0000 120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</si>
  <si>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</si>
  <si>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000 1 11 09000 00 0000 120 </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</si>
  <si>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</si>
  <si>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000 1 11 09044 04 0000 120 </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</si>
  <si>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</si>
  <si>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 xml:space="preserve">000 1 11 09080 04 0000 120 </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</si>
  <si>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</si>
  <si>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</si>
  <si>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</si>
  <si>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</si>
  <si>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</si>
  <si>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</si>
  <si>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</si>
  <si>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</si>
  <si>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 xml:space="preserve">Плата за размещение отходов производства </t>
  </si>
  <si>
    <t>000 1 12 01041 01 0000 120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</si>
  <si>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</si>
  <si>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</si>
  <si>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</si>
  <si>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</si>
  <si>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</si>
  <si>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</si>
  <si>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Прочие доходы от компенсации затрат бюджетов городских округов</t>
  </si>
  <si>
    <t>000 1 13 02994 04 0000 130</t>
  </si>
  <si>
    <t>ДОХОДЫ ОТ ПРОДАЖИ МАТЕРИАЛЬНЫХ И НЕМАТЕРИАЛЬНЫХ АКТИВОВ</t>
  </si>
  <si>
    <t>000 1 14 00000 00 0000 000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</si>
  <si>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</si>
  <si>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</si>
  <si>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</si>
  <si>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000 1 14 02043 04 0000 410 </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</si>
  <si>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</si>
  <si>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 xml:space="preserve">000 1 14 02043 04 0000 440 </t>
  </si>
  <si>
    <t>ШТРАФЫ, САНКЦИИ, ВОЗМЕЩЕНИЕ УЩЕРБА</t>
  </si>
  <si>
    <t>000 1 16 00000 00 0000 000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</si>
  <si>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</si>
  <si>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000 1 16 01053 01 0000 140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</si>
  <si>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</si>
  <si>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000 1 16 01063 01 0000 140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</si>
  <si>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</si>
  <si>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000 1 16 01073 01 0000 140 </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</si>
  <si>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</si>
  <si>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 xml:space="preserve"> 000 1 16 01074 01 0000 140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</si>
  <si>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</si>
  <si>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</si>
  <si>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</si>
  <si>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</si>
  <si>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</si>
  <si>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</si>
  <si>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</si>
  <si>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000 1 16 01133 01 0000 140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</si>
  <si>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</si>
  <si>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</si>
  <si>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</si>
  <si>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 xml:space="preserve"> 000 1 16 01153 01 0000 140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</si>
  <si>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</si>
  <si>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 xml:space="preserve"> 000 1 16 01154 01 0000 140 </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</si>
  <si>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связанные с нецелевым использованием бюджетных средств, невозвратом либо несвоевременным возвратом бюджетного кредита, неперечислением либо несвоевременным перечислением платы за пользование бюджетным кредитом, нарушением условий предоставления бюджетного кредита, нарушением порядка и (или) условий предоставления (расходования) межбюджетных трансфертов, нарушением условий предоставления бюджетных инвестиций, субсидий юридическим лицам, индивидуальным предпринимателям и физическим лицам, подлежащие зачислению в бюджет муниципального образования</t>
  </si>
  <si>
    <t xml:space="preserve"> 000 1 16 01157 01 0000 140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</si>
  <si>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</si>
  <si>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</si>
  <si>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</si>
  <si>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000 1 16 01193 01 0000 140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</si>
  <si>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выявленные должностными лицами органов муниципального контроля</t>
  </si>
  <si>
    <t>000 1 1601194 01 0000 140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</si>
  <si>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</si>
  <si>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000 1 16 01203 01 0000 140 </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</si>
  <si>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</si>
  <si>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000 1 16 02020 02 0000 140 </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</si>
  <si>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</si>
  <si>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</si>
  <si>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</si>
  <si>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</si>
  <si>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</si>
  <si>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000 1 16 10032 04 0000 140</t>
  </si>
  <si>
    <t>Платежи в целях возмещения убытков, причиненных уклонением от заключения с муниципальным органом городского округа (муниципальным казенным учреждением) муниципального контракта, а также иные денежные средства, подлежащие зачислению в бюджет городского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</si>
  <si>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000 1 16 10061 04 0000 140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</si>
  <si>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</si>
  <si>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</si>
  <si>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</si>
  <si>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000 1 16 10129 01 0000 140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</si>
  <si>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</si>
  <si>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</si>
  <si>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ПРОЧИЕ НЕНАЛОГОВЫЕ ДОХОДЫ</t>
  </si>
  <si>
    <t>000 1 17 00000 00 0000 000</t>
  </si>
  <si>
    <t xml:space="preserve">Прочие неналоговые доходы </t>
  </si>
  <si>
    <t>000 1 17 05040 00 0000 180</t>
  </si>
  <si>
    <t>Прочие неналоговые доходы бюджетов городских округов</t>
  </si>
  <si>
    <t>000 1 17 05040 04 0000 180</t>
  </si>
  <si>
    <t>Инициативные платежи</t>
  </si>
  <si>
    <t>000 1 17 15000 00 0000 150</t>
  </si>
  <si>
    <t>Инициативные платежи, зачисляемые в бюджеты городских округов</t>
  </si>
  <si>
    <t>000 1 17 15020 04 0000 150</t>
  </si>
  <si>
    <t>БЕЗВОЗМЕЗДНЫЕ ПОСТУПЛЕНИЯ</t>
  </si>
  <si>
    <t xml:space="preserve">000 2 00 00000 00 0000 000 </t>
  </si>
  <si>
    <t>БЕЗВОЗМЕЗДНЫЕ ПОСТУПЛЕНИЯ ОТ ДРУГИХ БЮДЖЕТОВ БЮДЖЕТНОЙ СИСТЕМЫ РОССИЙСКОЙ ФЕДЕРАЦИИ</t>
  </si>
  <si>
    <t xml:space="preserve">000 2 02 00000 00 0000 000 </t>
  </si>
  <si>
    <t>Дотации бюджетам бюджетной системы Российской Федерации</t>
  </si>
  <si>
    <t xml:space="preserve">000 2 02 10000 00 0000 150 </t>
  </si>
  <si>
    <t>Дотации бюджетам городских округов на выравнивание бюджетной обеспеченности из бюджета субъекта Российской Федерации</t>
  </si>
  <si>
    <t>000 2 02 15001 04 0000 150</t>
  </si>
  <si>
    <t>Дотации бюджетам городских округов на поддержку мер по обеспечению сбалансированности бюджетов</t>
  </si>
  <si>
    <t>000 2 02 15002 04 0000 150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</si>
  <si>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</si>
  <si>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 xml:space="preserve">000 2 02 15010 04 0000 150 </t>
  </si>
  <si>
    <t>Дотации (гранты) бюджетам городских округов за достижение показателей деятельности органов местного самоуправления</t>
  </si>
  <si>
    <t xml:space="preserve">000 2 02 16549 04 0000 150 </t>
  </si>
  <si>
    <t>Субсидии бюджетам бюджетной системы Российской Федерации (межбюджетные субсидии)</t>
  </si>
  <si>
    <t xml:space="preserve">000 2 02 20000 00 0000 150 </t>
  </si>
  <si>
    <t>Субсидии бюджетам городских округов на софинансирование капитальных вложений в объекты муниципальной собственности</t>
  </si>
  <si>
    <t>000 2 02 20077 04 0000 150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</si>
  <si>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</si>
  <si>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 xml:space="preserve">000 2 02 20041 04 0000 150
</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</si>
  <si>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публично-правовой компании "Фонд развития территорий"</t>
  </si>
  <si>
    <t>000 2 02 20300 04 0000 150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</si>
  <si>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</si>
  <si>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000 2 02 20303 04 0000 150</t>
  </si>
  <si>
    <t>Субсидии бюджетам городских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</si>
  <si>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000 2 02 25098 04 0000 150</t>
  </si>
  <si>
    <t>Субсидии бюджетам городских округов на осуществление капитального ремонта и оснащение образовательных организаций, осуществляющих образовательную деятельность по образовательным программам дошкольного образования</t>
  </si>
  <si>
    <t>000 2 02 25315 04 0000 150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</si>
  <si>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</si>
  <si>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000 2 02 25171 04 0000 150</t>
  </si>
  <si>
    <t>Субсидии бюджетам городских округов на создание детских технопарков "Кванториум"</t>
  </si>
  <si>
    <t>000 2 02 25173 04 0000 150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</si>
  <si>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</si>
  <si>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000 2 02 25232 04 0000 150</t>
  </si>
  <si>
    <t xml:space="preserve">Субсидии бюджетам городских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 </t>
  </si>
  <si>
    <t>000 2 02 25299 04 0000 150</t>
  </si>
  <si>
    <t>Субсидии бюджетам городских округов на строительство и реконструкцию (модернизацию) объектов питьевого водоснабжения</t>
  </si>
  <si>
    <t>000 2 02 25243 04 0000 150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</si>
  <si>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</si>
  <si>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000 2 02 25304 04 0000 150</t>
  </si>
  <si>
    <t>Субсидии бюджетам городских округов на создание виртуальных концертных залов</t>
  </si>
  <si>
    <t>000 2 02 25453 04 0000 150</t>
  </si>
  <si>
    <t>Субсидии бюджетам городских округов на создание модельных муниципальных библиотек</t>
  </si>
  <si>
    <t>000 2 02 25454 04 0000 150</t>
  </si>
  <si>
    <t>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</si>
  <si>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000 2 02 25491 04 0000 150</t>
  </si>
  <si>
    <t>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t>
  </si>
  <si>
    <t>000 2 02 25506 04 0000 150</t>
  </si>
  <si>
    <t>Субсидии бюджетам городских округов на проведение комплексных кадастровых работ</t>
  </si>
  <si>
    <t>000 2 02 25511 04 0000 150</t>
  </si>
  <si>
    <t>Субсидии бюджетам городских округов на развитие сети учреждений культурно-досугового типа</t>
  </si>
  <si>
    <t>000 2 02 25513 04 0000 150</t>
  </si>
  <si>
    <t>Субсидии бюджетам городских округов на поддержку отрасли культуры</t>
  </si>
  <si>
    <t>000 2 02 25519 04 0000 150</t>
  </si>
  <si>
    <t>Субсидии бюджетам городских округов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</si>
  <si>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000 2 02 25527 04 0000 150</t>
  </si>
  <si>
    <t>Субсидии бюджетам городских округов на реализацию программ формирования современной городской среды</t>
  </si>
  <si>
    <t>000 2 02 25555 04 0000 150</t>
  </si>
  <si>
    <t>Субсидии бюджетам городских округов на техническое оснащение региональных и муниципальных музеев</t>
  </si>
  <si>
    <t>000 2 02 25590 04 0000 150</t>
  </si>
  <si>
    <t>Субсидии бюджетам городских округов на реализацию мероприятий по модернизации школьных систем образования</t>
  </si>
  <si>
    <t>000 2 02 25750 04 0000 150</t>
  </si>
  <si>
    <t>Прочие субсидии бюджетам городских округов</t>
  </si>
  <si>
    <t xml:space="preserve">000 2 02 29999 04 0000 150 </t>
  </si>
  <si>
    <t xml:space="preserve">Субвенции бюджетам бюджетной системы Российской Федерации </t>
  </si>
  <si>
    <t xml:space="preserve">000 2 02 30000 00 0000 150 </t>
  </si>
  <si>
    <t>Субвенции бюджетам городских округов на выполнение передаваемых полномочий субъектов Российской Федерации</t>
  </si>
  <si>
    <t>000 2 02 30024 04 0000 150</t>
  </si>
  <si>
    <t>Субвенции бюджетам городских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</si>
  <si>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000 2 02 30027 04 0000 150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</si>
  <si>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</si>
  <si>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</si>
  <si>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</si>
  <si>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</si>
  <si>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</si>
  <si>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</si>
  <si>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Субвенции бюджетам городских округов на проведение Всероссийской переписи населения 2020 года</t>
  </si>
  <si>
    <t>000 2 02 35469 04 0000 150</t>
  </si>
  <si>
    <t>Субвенции бюджетам городских округов на государственную регистрацию актов гражданского состояния</t>
  </si>
  <si>
    <t>000 2 02 35930 04 0000 150</t>
  </si>
  <si>
    <t>Единая субвенция бюджетам городских округов</t>
  </si>
  <si>
    <t>000 2 02 39998 04 0000 150</t>
  </si>
  <si>
    <t>Иные межбюджетные трансферты</t>
  </si>
  <si>
    <t>000 2 02 40000 00 0000 150</t>
  </si>
  <si>
    <t>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</si>
  <si>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</si>
  <si>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</si>
  <si>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</si>
  <si>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</si>
  <si>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</si>
  <si>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Межбюджетные трансферты, передаваемые бюджетам городских округов на создание виртуальных концертных залов</t>
  </si>
  <si>
    <t>000 2 02 45453 04 0000 150</t>
  </si>
  <si>
    <t>Межбюджетные трансферты, передаваемые бюджетам городких округов на создание модельных муниципальных библиотек</t>
  </si>
  <si>
    <t>000 2 02 45454 04 0000 150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</si>
  <si>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Арктической зоны Российской Федерации</t>
  </si>
  <si>
    <t>000 202 45575 04 0000 150</t>
  </si>
  <si>
    <t>Межбюджетный трансферт, передаваемый бюджетам городских округов на реализацию проектов развития социальной и инженерной инфраструктур</t>
  </si>
  <si>
    <t>000 202 45594 04 0000 150</t>
  </si>
  <si>
    <t>Прочие межбюджетные трансферты, передаваемые бюджетам городских округов</t>
  </si>
  <si>
    <t>000 2 02 49999 04 0000 150</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</si>
  <si>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</si>
  <si>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</si>
  <si>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городских округов</t>
  </si>
  <si>
    <t>000 2 04 04000 04 0000 150</t>
  </si>
  <si>
    <t>Прочие безвозмездные поступления от негосударственных организаций в бюджеты городских округов</t>
  </si>
  <si>
    <t>000 2 04 04099 04 0000 150</t>
  </si>
  <si>
    <t xml:space="preserve">ПРОЧИЕ БЕЗВОЗМЕЗДНЫЕ ПОСТУПЛЕНИЯ </t>
  </si>
  <si>
    <t>000 2 07 00000 00 0000 000</t>
  </si>
  <si>
    <t>Прочие безвозмездные поступления в бюджеты городских округов</t>
  </si>
  <si>
    <t>000 2 07 04000 04 0000 150</t>
  </si>
  <si>
    <t>000 2 07 04050 04 0000 150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</si>
  <si>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</si>
  <si>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</si>
  <si>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городских округов от возврата организациями остатков субсидий прошлых лет</t>
  </si>
  <si>
    <t>000 2 18 04000 04 0000 150</t>
  </si>
  <si>
    <t>Доходы бюджетов городских округов от возврата бюджетными учреждениями остатков субсидий прошлых лет</t>
  </si>
  <si>
    <t>000 2 18 04010 04 0000 150</t>
  </si>
  <si>
    <t>Доходы бюджетов городских округов от возврата автономными учреждениями остатков субсидий прошлых лет</t>
  </si>
  <si>
    <t>000 2 18 04020 04 0000 150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</si>
  <si>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</si>
  <si>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</si>
  <si>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</si>
  <si>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000 2 19 00000 04 0000 000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</si>
  <si>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</si>
  <si>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</si>
  <si>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ДОХОДЫ ВСЕГО</t>
  </si>
  <si>
    <t>__________________".</t>
  </si>
  <si>
    <t>000 1 01 02080 01 1000 110</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</si>
</sst>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р_._-;\-* #,##0.00_р_._-;_-* &quot;-&quot;??_р_._-;_-@_-"/>
    <numFmt numFmtId="165" formatCode="_-* #,##0.00\ _₽_-;\-* #,##0.00\ _₽_-;_-* \-??\ _₽_-;_-@_-"/>
  </numFmts>
  <fonts count="9" x14ac:knownFonts="1">
    <font>
      <sz val="11"/>
      <color theme="1"/>
      <name val="Calibri"/>
      <family val="2"/>
      <charset val="204"/>
      <scheme val="minor"/>
    </font>
    <font>
      <sz val="11"/>
      <color theme="1"/>
      <name val="Calibri"/>
      <family val="2"/>
      <charset val="204"/>
      <scheme val="minor"/>
    </font>
    <font>
      <sz val="10"/>
      <name val="Times New Roman"/>
      <family val="1"/>
      <charset val="204"/>
    </font>
    <font>
      <sz val="9"/>
      <name val="Times New Roman"/>
      <family val="1"/>
      <charset val="204"/>
    </font>
    <font>
      <sz val="10"/>
      <name val="Arial Cyr"/>
      <charset val="204"/>
    </font>
    <font>
      <b/>
      <sz val="10"/>
      <name val="Times New Roman"/>
      <family val="1"/>
      <charset val="204"/>
    </font>
    <font>
      <b/>
      <sz val="9"/>
      <name val="Times New Roman"/>
      <family val="1"/>
      <charset val="204"/>
    </font>
    <font>
      <sz val="9"/>
      <color theme="1"/>
      <name val="Times New Roman"/>
      <family val="1"/>
      <charset val="204"/>
    </font>
    <font>
      <sz val="9"/>
      <color rgb="FFFF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0"/>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s>
  <cellStyleXfs count="3">
    <xf numFmtId="0" fontId="0" fillId="0" borderId="0"/>
    <xf numFmtId="164" fontId="1" fillId="0" borderId="0" applyFont="0" applyFill="0" applyBorder="0" applyAlignment="0" applyProtection="0"/>
    <xf numFmtId="0" fontId="4" fillId="0" borderId="0"/>
  </cellStyleXfs>
  <cellXfs count="74">
    <xf numFmtId="0" fontId="0" fillId="0" borderId="0" xfId="0"/>
    <xf numFmtId="0" fontId="2" fillId="2" borderId="0" xfId="0" applyFont="1" applyFill="1"/>
    <xf numFmtId="4" fontId="2" fillId="2" borderId="0" xfId="0" applyNumberFormat="1" applyFont="1" applyFill="1" applyAlignment="1">
      <alignment horizontal="right" wrapText="1"/>
    </xf>
    <xf numFmtId="4" fontId="2" fillId="2" borderId="0" xfId="0" applyNumberFormat="1" applyFont="1" applyFill="1" applyAlignment="1">
      <alignment horizontal="right" vertical="center" wrapText="1"/>
    </xf>
    <xf numFmtId="0" fontId="3" fillId="2" borderId="0" xfId="0" applyFont="1" applyFill="1" applyAlignment="1">
      <alignment vertical="center"/>
    </xf>
    <xf numFmtId="0" fontId="2" fillId="2" borderId="0" xfId="0" applyFont="1" applyFill="1" applyAlignment="1">
      <alignment vertical="center"/>
    </xf>
    <xf numFmtId="43" fontId="2" fillId="2" borderId="0" xfId="0" applyNumberFormat="1" applyFont="1" applyFill="1" applyAlignment="1">
      <alignment horizontal="right" vertical="center"/>
    </xf>
    <xf numFmtId="43" fontId="2" fillId="2" borderId="0" xfId="1" applyNumberFormat="1" applyFont="1" applyFill="1" applyAlignment="1">
      <alignment vertical="center"/>
    </xf>
    <xf numFmtId="43" fontId="2" fillId="2" borderId="0" xfId="1" applyNumberFormat="1" applyFont="1" applyFill="1" applyAlignment="1">
      <alignment horizontal="center" vertical="center"/>
    </xf>
    <xf numFmtId="43" fontId="2" fillId="2" borderId="0" xfId="0" applyNumberFormat="1" applyFont="1" applyFill="1" applyAlignment="1">
      <alignment vertical="center"/>
    </xf>
    <xf numFmtId="0" fontId="3" fillId="2" borderId="0" xfId="2" applyFont="1" applyFill="1" applyAlignment="1">
      <alignment vertical="center"/>
    </xf>
    <xf numFmtId="43" fontId="3" fillId="2" borderId="0" xfId="2" applyNumberFormat="1" applyFont="1" applyFill="1" applyAlignment="1">
      <alignment vertical="center"/>
    </xf>
    <xf numFmtId="43" fontId="3" fillId="2" borderId="0" xfId="1" applyNumberFormat="1" applyFont="1" applyFill="1" applyAlignment="1">
      <alignment vertical="center"/>
    </xf>
    <xf numFmtId="43" fontId="3" fillId="2" borderId="0" xfId="1" applyNumberFormat="1" applyFont="1" applyFill="1" applyAlignment="1">
      <alignment horizontal="center" vertical="center"/>
    </xf>
    <xf numFmtId="0" fontId="3" fillId="2" borderId="0" xfId="0" applyFont="1" applyFill="1"/>
    <xf numFmtId="49" fontId="3" fillId="2" borderId="0" xfId="2" applyNumberFormat="1" applyFont="1" applyFill="1" applyAlignment="1">
      <alignment vertical="center" wrapText="1"/>
    </xf>
    <xf numFmtId="43" fontId="3" fillId="2" borderId="0" xfId="2" applyNumberFormat="1" applyFont="1" applyFill="1" applyAlignment="1">
      <alignment horizontal="right" vertical="center"/>
    </xf>
    <xf numFmtId="43" fontId="3" fillId="2" borderId="0" xfId="1" applyNumberFormat="1" applyFont="1" applyFill="1" applyAlignment="1">
      <alignment horizontal="right" vertical="center"/>
    </xf>
    <xf numFmtId="0" fontId="3" fillId="2" borderId="1" xfId="0" applyFont="1" applyFill="1" applyBorder="1" applyAlignment="1" applyProtection="1">
      <alignment horizontal="center" vertical="center" wrapText="1"/>
      <protection locked="0"/>
    </xf>
    <xf numFmtId="43" fontId="3" fillId="2" borderId="1" xfId="0" applyNumberFormat="1" applyFont="1" applyFill="1" applyBorder="1" applyAlignment="1" applyProtection="1">
      <alignment horizontal="center" vertical="center" wrapText="1"/>
      <protection locked="0"/>
    </xf>
    <xf numFmtId="43" fontId="3" fillId="2" borderId="1" xfId="1" applyNumberFormat="1" applyFont="1" applyFill="1" applyBorder="1" applyAlignment="1">
      <alignment horizontal="center" vertical="center" wrapText="1"/>
    </xf>
    <xf numFmtId="49" fontId="6" fillId="3" borderId="2" xfId="0" applyNumberFormat="1" applyFont="1" applyFill="1" applyBorder="1" applyAlignment="1">
      <alignment vertical="center" wrapText="1"/>
    </xf>
    <xf numFmtId="49" fontId="6" fillId="3" borderId="2" xfId="0" applyNumberFormat="1" applyFont="1" applyFill="1" applyBorder="1" applyAlignment="1">
      <alignment horizontal="center" vertical="center" wrapText="1"/>
    </xf>
    <xf numFmtId="165" fontId="6" fillId="3" borderId="2" xfId="0" applyNumberFormat="1" applyFont="1" applyFill="1" applyBorder="1" applyAlignment="1">
      <alignment horizontal="center" vertical="center" shrinkToFit="1"/>
    </xf>
    <xf numFmtId="0" fontId="3" fillId="3" borderId="0" xfId="0" applyNumberFormat="1" applyFont="1" applyFill="1"/>
    <xf numFmtId="49" fontId="3" fillId="3" borderId="2" xfId="0" applyNumberFormat="1" applyFont="1" applyFill="1" applyBorder="1" applyAlignment="1">
      <alignment horizontal="center" vertical="center" wrapText="1"/>
    </xf>
    <xf numFmtId="49" fontId="6" fillId="3" borderId="2" xfId="0" applyNumberFormat="1" applyFont="1" applyFill="1" applyBorder="1" applyAlignment="1">
      <alignment horizontal="left" vertical="center" wrapText="1"/>
    </xf>
    <xf numFmtId="0" fontId="6" fillId="3" borderId="0" xfId="0" applyNumberFormat="1" applyFont="1" applyFill="1"/>
    <xf numFmtId="49" fontId="3" fillId="3" borderId="2" xfId="0" applyNumberFormat="1" applyFont="1" applyFill="1" applyBorder="1" applyAlignment="1">
      <alignment horizontal="left" vertical="center" wrapText="1"/>
    </xf>
    <xf numFmtId="165" fontId="3" fillId="3" borderId="2" xfId="0" applyNumberFormat="1" applyFont="1" applyFill="1" applyBorder="1" applyAlignment="1">
      <alignment horizontal="center" vertical="center" shrinkToFit="1"/>
    </xf>
    <xf numFmtId="0" fontId="3" fillId="3" borderId="2" xfId="0" applyNumberFormat="1" applyFont="1" applyFill="1" applyBorder="1" applyAlignment="1">
      <alignment horizontal="left" vertical="center" wrapText="1"/>
    </xf>
    <xf numFmtId="4" fontId="3" fillId="3" borderId="2" xfId="0" applyNumberFormat="1" applyFont="1" applyFill="1" applyBorder="1" applyAlignment="1">
      <alignment horizontal="center" vertical="center" shrinkToFit="1"/>
    </xf>
    <xf numFmtId="165" fontId="3" fillId="3" borderId="2" xfId="0" applyNumberFormat="1" applyFont="1" applyFill="1" applyBorder="1" applyAlignment="1">
      <alignment horizontal="center" vertical="center"/>
    </xf>
    <xf numFmtId="0" fontId="6" fillId="3" borderId="2" xfId="0" applyNumberFormat="1" applyFont="1" applyFill="1" applyBorder="1" applyAlignment="1">
      <alignment horizontal="left" vertical="center" wrapText="1"/>
    </xf>
    <xf numFmtId="49" fontId="3" fillId="3" borderId="2" xfId="0" applyNumberFormat="1" applyFont="1" applyFill="1" applyBorder="1" applyAlignment="1">
      <alignment horizontal="center" vertical="center"/>
    </xf>
    <xf numFmtId="43" fontId="3" fillId="3" borderId="0" xfId="0" applyNumberFormat="1" applyFont="1" applyFill="1"/>
    <xf numFmtId="0" fontId="7" fillId="0" borderId="2" xfId="0" applyNumberFormat="1" applyFont="1" applyBorder="1" applyAlignment="1">
      <alignment horizontal="center" vertical="center"/>
    </xf>
    <xf numFmtId="0" fontId="6" fillId="3" borderId="2" xfId="0" applyNumberFormat="1" applyFont="1" applyFill="1" applyBorder="1" applyAlignment="1" applyProtection="1">
      <alignment vertical="center" wrapText="1"/>
      <protection locked="0"/>
    </xf>
    <xf numFmtId="49" fontId="6" fillId="3" borderId="2" xfId="0" applyNumberFormat="1" applyFont="1" applyFill="1" applyBorder="1" applyAlignment="1" applyProtection="1">
      <alignment horizontal="center" vertical="center" wrapText="1"/>
      <protection locked="0"/>
    </xf>
    <xf numFmtId="0" fontId="3" fillId="3" borderId="2" xfId="0" applyNumberFormat="1" applyFont="1" applyFill="1" applyBorder="1" applyAlignment="1" applyProtection="1">
      <alignment vertical="center" wrapText="1"/>
      <protection locked="0"/>
    </xf>
    <xf numFmtId="49" fontId="3" fillId="3" borderId="2" xfId="0" applyNumberFormat="1" applyFont="1" applyFill="1" applyBorder="1" applyAlignment="1" applyProtection="1">
      <alignment horizontal="center" vertical="center" wrapText="1"/>
      <protection locked="0"/>
    </xf>
    <xf numFmtId="165" fontId="3" fillId="3" borderId="2" xfId="0" applyNumberFormat="1" applyFont="1" applyFill="1" applyBorder="1" applyAlignment="1">
      <alignment vertical="center"/>
    </xf>
    <xf numFmtId="49" fontId="3" fillId="0" borderId="2" xfId="0" applyNumberFormat="1" applyFont="1" applyBorder="1" applyAlignment="1" applyProtection="1">
      <alignment horizontal="center" vertical="center" wrapText="1"/>
      <protection locked="0"/>
    </xf>
    <xf numFmtId="165" fontId="3" fillId="0" borderId="2" xfId="0" applyNumberFormat="1" applyFont="1" applyBorder="1" applyAlignment="1">
      <alignment horizontal="center" vertical="center" shrinkToFit="1"/>
    </xf>
    <xf numFmtId="0" fontId="3" fillId="0" borderId="0" xfId="0" applyNumberFormat="1" applyFont="1"/>
    <xf numFmtId="0" fontId="3" fillId="2" borderId="2" xfId="0" applyNumberFormat="1" applyFont="1" applyFill="1" applyBorder="1" applyAlignment="1" applyProtection="1">
      <alignment vertical="center" wrapText="1"/>
      <protection locked="0"/>
    </xf>
    <xf numFmtId="49" fontId="3" fillId="2" borderId="2" xfId="0" applyNumberFormat="1" applyFont="1" applyFill="1" applyBorder="1" applyAlignment="1" applyProtection="1">
      <alignment horizontal="center" vertical="center" wrapText="1"/>
      <protection locked="0"/>
    </xf>
    <xf numFmtId="43" fontId="3" fillId="2" borderId="1" xfId="1" applyNumberFormat="1" applyFont="1" applyFill="1" applyBorder="1" applyAlignment="1">
      <alignment horizontal="center" vertical="center"/>
    </xf>
    <xf numFmtId="49" fontId="3" fillId="0" borderId="2" xfId="0" applyNumberFormat="1" applyFont="1" applyBorder="1" applyAlignment="1">
      <alignment horizontal="center" vertical="center"/>
    </xf>
    <xf numFmtId="2" fontId="3" fillId="3" borderId="2" xfId="0" applyNumberFormat="1" applyFont="1" applyFill="1" applyBorder="1" applyAlignment="1">
      <alignment horizontal="justify" vertical="center" wrapText="1"/>
    </xf>
    <xf numFmtId="2" fontId="3" fillId="3" borderId="3" xfId="0" applyNumberFormat="1" applyFont="1" applyFill="1" applyBorder="1" applyAlignment="1">
      <alignment horizontal="justify" vertical="center" wrapText="1"/>
    </xf>
    <xf numFmtId="165" fontId="6" fillId="3" borderId="2" xfId="0" applyNumberFormat="1" applyFont="1" applyFill="1" applyBorder="1" applyAlignment="1" applyProtection="1">
      <alignment horizontal="center" vertical="center" wrapText="1"/>
      <protection locked="0"/>
    </xf>
    <xf numFmtId="43" fontId="3" fillId="2" borderId="0" xfId="0" applyNumberFormat="1" applyFont="1" applyFill="1" applyAlignment="1">
      <alignment vertical="center"/>
    </xf>
    <xf numFmtId="4" fontId="3" fillId="2" borderId="0" xfId="0" applyNumberFormat="1" applyFont="1" applyFill="1"/>
    <xf numFmtId="165" fontId="6" fillId="2" borderId="2" xfId="0" applyNumberFormat="1" applyFont="1" applyFill="1" applyBorder="1" applyAlignment="1">
      <alignment horizontal="center" vertical="center" shrinkToFit="1"/>
    </xf>
    <xf numFmtId="165" fontId="3" fillId="2" borderId="2" xfId="0" applyNumberFormat="1" applyFont="1" applyFill="1" applyBorder="1" applyAlignment="1">
      <alignment horizontal="center" vertical="center" shrinkToFit="1"/>
    </xf>
    <xf numFmtId="4" fontId="3" fillId="2" borderId="2" xfId="0" applyNumberFormat="1" applyFont="1" applyFill="1" applyBorder="1" applyAlignment="1">
      <alignment horizontal="center" vertical="center" shrinkToFit="1"/>
    </xf>
    <xf numFmtId="165" fontId="3" fillId="2" borderId="2" xfId="0" applyNumberFormat="1" applyFont="1" applyFill="1" applyBorder="1" applyAlignment="1">
      <alignment horizontal="center" vertical="center"/>
    </xf>
    <xf numFmtId="165" fontId="8" fillId="2" borderId="2" xfId="0" applyNumberFormat="1" applyFont="1" applyFill="1" applyBorder="1" applyAlignment="1">
      <alignment horizontal="center" vertical="center"/>
    </xf>
    <xf numFmtId="165" fontId="6" fillId="2" borderId="2" xfId="0" applyNumberFormat="1" applyFont="1" applyFill="1" applyBorder="1" applyAlignment="1" applyProtection="1">
      <alignment horizontal="center" vertical="center" wrapText="1"/>
      <protection locked="0"/>
    </xf>
    <xf numFmtId="0" fontId="3" fillId="2" borderId="2" xfId="0" applyNumberFormat="1" applyFont="1" applyFill="1" applyBorder="1" applyAlignment="1">
      <alignment vertical="center" wrapText="1"/>
    </xf>
    <xf numFmtId="49" fontId="3" fillId="2" borderId="2" xfId="0" applyNumberFormat="1" applyFont="1" applyFill="1" applyBorder="1" applyAlignment="1" applyProtection="1">
      <alignment horizontal="center" wrapText="1"/>
      <protection locked="0"/>
    </xf>
    <xf numFmtId="0" fontId="7" fillId="2" borderId="2" xfId="0" applyNumberFormat="1" applyFont="1" applyFill="1" applyBorder="1" applyAlignment="1">
      <alignment horizontal="center" vertical="center"/>
    </xf>
    <xf numFmtId="0" fontId="7" fillId="2" borderId="2" xfId="0" applyNumberFormat="1" applyFont="1" applyFill="1" applyBorder="1" applyAlignment="1">
      <alignment horizontal="center" vertical="center" wrapText="1"/>
    </xf>
    <xf numFmtId="0" fontId="3" fillId="2" borderId="2" xfId="0" applyNumberFormat="1" applyFont="1" applyFill="1" applyBorder="1" applyAlignment="1" applyProtection="1">
      <alignment horizontal="left" vertical="center" wrapText="1"/>
      <protection locked="0"/>
    </xf>
    <xf numFmtId="49" fontId="3" fillId="2" borderId="2" xfId="0" applyNumberFormat="1" applyFont="1" applyFill="1" applyBorder="1" applyAlignment="1">
      <alignment horizontal="center" vertical="center"/>
    </xf>
    <xf numFmtId="2" fontId="3" fillId="2" borderId="2" xfId="0" applyNumberFormat="1" applyFont="1" applyFill="1" applyBorder="1" applyAlignment="1">
      <alignment horizontal="justify" vertical="center" wrapText="1"/>
    </xf>
    <xf numFmtId="165" fontId="3" fillId="2" borderId="2" xfId="0" applyNumberFormat="1" applyFont="1" applyFill="1" applyBorder="1" applyAlignment="1">
      <alignment vertical="center"/>
    </xf>
    <xf numFmtId="4" fontId="2" fillId="2" borderId="0" xfId="0" applyNumberFormat="1" applyFont="1" applyFill="1" applyAlignment="1">
      <alignment horizontal="right" vertical="center"/>
    </xf>
    <xf numFmtId="4" fontId="2" fillId="2" borderId="0" xfId="0" applyNumberFormat="1" applyFont="1" applyFill="1" applyAlignment="1">
      <alignment horizontal="right" vertical="center" wrapText="1"/>
    </xf>
    <xf numFmtId="4" fontId="2" fillId="2" borderId="0" xfId="0" applyNumberFormat="1" applyFont="1" applyFill="1" applyAlignment="1">
      <alignment horizontal="right" wrapText="1"/>
    </xf>
    <xf numFmtId="0" fontId="5" fillId="2" borderId="0" xfId="2" applyFont="1" applyFill="1" applyAlignment="1">
      <alignment horizontal="center"/>
    </xf>
    <xf numFmtId="0" fontId="6" fillId="3" borderId="2" xfId="0" applyNumberFormat="1" applyFont="1" applyFill="1" applyBorder="1" applyAlignment="1" applyProtection="1">
      <alignment horizontal="left" vertical="center" wrapText="1"/>
      <protection locked="0"/>
    </xf>
    <xf numFmtId="0" fontId="6" fillId="3" borderId="4" xfId="0" applyNumberFormat="1" applyFont="1" applyFill="1" applyBorder="1" applyAlignment="1" applyProtection="1">
      <alignment horizontal="left" vertical="center" wrapText="1"/>
      <protection locked="0"/>
    </xf>
  </cellXfs>
  <cellStyles count="3">
    <cellStyle name="Обычный" xfId="0" builtinId="0"/>
    <cellStyle name="Обычный 2" xfId="2"/>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68"/>
  <sheetViews>
    <sheetView tabSelected="1" workbookViewId="0">
      <pane ySplit="10" topLeftCell="A140" activePane="bottomLeft" state="frozen"/>
      <selection pane="bottomLeft" sqref="A1:K165"/>
    </sheetView>
  </sheetViews>
  <sheetFormatPr defaultRowHeight="12" x14ac:dyDescent="0.2"/>
  <cols>
    <col min="1" max="1" width="77.42578125" style="4" customWidth="1"/>
    <col min="2" max="2" width="24.28515625" style="4" customWidth="1"/>
    <col min="3" max="3" width="16.42578125" style="52" hidden="1" customWidth="1"/>
    <col min="4" max="4" width="16.5703125" style="12" hidden="1" customWidth="1"/>
    <col min="5" max="5" width="17.28515625" style="13" customWidth="1"/>
    <col min="6" max="6" width="16.42578125" style="52" hidden="1" customWidth="1"/>
    <col min="7" max="7" width="17.85546875" style="12" hidden="1" customWidth="1"/>
    <col min="8" max="8" width="17.28515625" style="13" customWidth="1"/>
    <col min="9" max="9" width="16.42578125" style="52" hidden="1" customWidth="1"/>
    <col min="10" max="10" width="16.5703125" style="12" hidden="1" customWidth="1"/>
    <col min="11" max="11" width="17.28515625" style="13" customWidth="1"/>
    <col min="12" max="12" width="12.42578125" style="14" bestFit="1" customWidth="1"/>
    <col min="13" max="213" width="9.140625" style="14"/>
    <col min="214" max="214" width="52.85546875" style="14" customWidth="1"/>
    <col min="215" max="215" width="23.7109375" style="14" customWidth="1"/>
    <col min="216" max="216" width="14.5703125" style="14" customWidth="1"/>
    <col min="217" max="469" width="9.140625" style="14"/>
    <col min="470" max="470" width="52.85546875" style="14" customWidth="1"/>
    <col min="471" max="471" width="23.7109375" style="14" customWidth="1"/>
    <col min="472" max="472" width="14.5703125" style="14" customWidth="1"/>
    <col min="473" max="725" width="9.140625" style="14"/>
    <col min="726" max="726" width="52.85546875" style="14" customWidth="1"/>
    <col min="727" max="727" width="23.7109375" style="14" customWidth="1"/>
    <col min="728" max="728" width="14.5703125" style="14" customWidth="1"/>
    <col min="729" max="981" width="9.140625" style="14"/>
    <col min="982" max="982" width="52.85546875" style="14" customWidth="1"/>
    <col min="983" max="983" width="23.7109375" style="14" customWidth="1"/>
    <col min="984" max="984" width="14.5703125" style="14" customWidth="1"/>
    <col min="985" max="1237" width="9.140625" style="14"/>
    <col min="1238" max="1238" width="52.85546875" style="14" customWidth="1"/>
    <col min="1239" max="1239" width="23.7109375" style="14" customWidth="1"/>
    <col min="1240" max="1240" width="14.5703125" style="14" customWidth="1"/>
    <col min="1241" max="1493" width="9.140625" style="14"/>
    <col min="1494" max="1494" width="52.85546875" style="14" customWidth="1"/>
    <col min="1495" max="1495" width="23.7109375" style="14" customWidth="1"/>
    <col min="1496" max="1496" width="14.5703125" style="14" customWidth="1"/>
    <col min="1497" max="1749" width="9.140625" style="14"/>
    <col min="1750" max="1750" width="52.85546875" style="14" customWidth="1"/>
    <col min="1751" max="1751" width="23.7109375" style="14" customWidth="1"/>
    <col min="1752" max="1752" width="14.5703125" style="14" customWidth="1"/>
    <col min="1753" max="2005" width="9.140625" style="14"/>
    <col min="2006" max="2006" width="52.85546875" style="14" customWidth="1"/>
    <col min="2007" max="2007" width="23.7109375" style="14" customWidth="1"/>
    <col min="2008" max="2008" width="14.5703125" style="14" customWidth="1"/>
    <col min="2009" max="2261" width="9.140625" style="14"/>
    <col min="2262" max="2262" width="52.85546875" style="14" customWidth="1"/>
    <col min="2263" max="2263" width="23.7109375" style="14" customWidth="1"/>
    <col min="2264" max="2264" width="14.5703125" style="14" customWidth="1"/>
    <col min="2265" max="2517" width="9.140625" style="14"/>
    <col min="2518" max="2518" width="52.85546875" style="14" customWidth="1"/>
    <col min="2519" max="2519" width="23.7109375" style="14" customWidth="1"/>
    <col min="2520" max="2520" width="14.5703125" style="14" customWidth="1"/>
    <col min="2521" max="2773" width="9.140625" style="14"/>
    <col min="2774" max="2774" width="52.85546875" style="14" customWidth="1"/>
    <col min="2775" max="2775" width="23.7109375" style="14" customWidth="1"/>
    <col min="2776" max="2776" width="14.5703125" style="14" customWidth="1"/>
    <col min="2777" max="3029" width="9.140625" style="14"/>
    <col min="3030" max="3030" width="52.85546875" style="14" customWidth="1"/>
    <col min="3031" max="3031" width="23.7109375" style="14" customWidth="1"/>
    <col min="3032" max="3032" width="14.5703125" style="14" customWidth="1"/>
    <col min="3033" max="3285" width="9.140625" style="14"/>
    <col min="3286" max="3286" width="52.85546875" style="14" customWidth="1"/>
    <col min="3287" max="3287" width="23.7109375" style="14" customWidth="1"/>
    <col min="3288" max="3288" width="14.5703125" style="14" customWidth="1"/>
    <col min="3289" max="3541" width="9.140625" style="14"/>
    <col min="3542" max="3542" width="52.85546875" style="14" customWidth="1"/>
    <col min="3543" max="3543" width="23.7109375" style="14" customWidth="1"/>
    <col min="3544" max="3544" width="14.5703125" style="14" customWidth="1"/>
    <col min="3545" max="3797" width="9.140625" style="14"/>
    <col min="3798" max="3798" width="52.85546875" style="14" customWidth="1"/>
    <col min="3799" max="3799" width="23.7109375" style="14" customWidth="1"/>
    <col min="3800" max="3800" width="14.5703125" style="14" customWidth="1"/>
    <col min="3801" max="4053" width="9.140625" style="14"/>
    <col min="4054" max="4054" width="52.85546875" style="14" customWidth="1"/>
    <col min="4055" max="4055" width="23.7109375" style="14" customWidth="1"/>
    <col min="4056" max="4056" width="14.5703125" style="14" customWidth="1"/>
    <col min="4057" max="4309" width="9.140625" style="14"/>
    <col min="4310" max="4310" width="52.85546875" style="14" customWidth="1"/>
    <col min="4311" max="4311" width="23.7109375" style="14" customWidth="1"/>
    <col min="4312" max="4312" width="14.5703125" style="14" customWidth="1"/>
    <col min="4313" max="4565" width="9.140625" style="14"/>
    <col min="4566" max="4566" width="52.85546875" style="14" customWidth="1"/>
    <col min="4567" max="4567" width="23.7109375" style="14" customWidth="1"/>
    <col min="4568" max="4568" width="14.5703125" style="14" customWidth="1"/>
    <col min="4569" max="4821" width="9.140625" style="14"/>
    <col min="4822" max="4822" width="52.85546875" style="14" customWidth="1"/>
    <col min="4823" max="4823" width="23.7109375" style="14" customWidth="1"/>
    <col min="4824" max="4824" width="14.5703125" style="14" customWidth="1"/>
    <col min="4825" max="5077" width="9.140625" style="14"/>
    <col min="5078" max="5078" width="52.85546875" style="14" customWidth="1"/>
    <col min="5079" max="5079" width="23.7109375" style="14" customWidth="1"/>
    <col min="5080" max="5080" width="14.5703125" style="14" customWidth="1"/>
    <col min="5081" max="5333" width="9.140625" style="14"/>
    <col min="5334" max="5334" width="52.85546875" style="14" customWidth="1"/>
    <col min="5335" max="5335" width="23.7109375" style="14" customWidth="1"/>
    <col min="5336" max="5336" width="14.5703125" style="14" customWidth="1"/>
    <col min="5337" max="5589" width="9.140625" style="14"/>
    <col min="5590" max="5590" width="52.85546875" style="14" customWidth="1"/>
    <col min="5591" max="5591" width="23.7109375" style="14" customWidth="1"/>
    <col min="5592" max="5592" width="14.5703125" style="14" customWidth="1"/>
    <col min="5593" max="5845" width="9.140625" style="14"/>
    <col min="5846" max="5846" width="52.85546875" style="14" customWidth="1"/>
    <col min="5847" max="5847" width="23.7109375" style="14" customWidth="1"/>
    <col min="5848" max="5848" width="14.5703125" style="14" customWidth="1"/>
    <col min="5849" max="6101" width="9.140625" style="14"/>
    <col min="6102" max="6102" width="52.85546875" style="14" customWidth="1"/>
    <col min="6103" max="6103" width="23.7109375" style="14" customWidth="1"/>
    <col min="6104" max="6104" width="14.5703125" style="14" customWidth="1"/>
    <col min="6105" max="6357" width="9.140625" style="14"/>
    <col min="6358" max="6358" width="52.85546875" style="14" customWidth="1"/>
    <col min="6359" max="6359" width="23.7109375" style="14" customWidth="1"/>
    <col min="6360" max="6360" width="14.5703125" style="14" customWidth="1"/>
    <col min="6361" max="6613" width="9.140625" style="14"/>
    <col min="6614" max="6614" width="52.85546875" style="14" customWidth="1"/>
    <col min="6615" max="6615" width="23.7109375" style="14" customWidth="1"/>
    <col min="6616" max="6616" width="14.5703125" style="14" customWidth="1"/>
    <col min="6617" max="6869" width="9.140625" style="14"/>
    <col min="6870" max="6870" width="52.85546875" style="14" customWidth="1"/>
    <col min="6871" max="6871" width="23.7109375" style="14" customWidth="1"/>
    <col min="6872" max="6872" width="14.5703125" style="14" customWidth="1"/>
    <col min="6873" max="7125" width="9.140625" style="14"/>
    <col min="7126" max="7126" width="52.85546875" style="14" customWidth="1"/>
    <col min="7127" max="7127" width="23.7109375" style="14" customWidth="1"/>
    <col min="7128" max="7128" width="14.5703125" style="14" customWidth="1"/>
    <col min="7129" max="7381" width="9.140625" style="14"/>
    <col min="7382" max="7382" width="52.85546875" style="14" customWidth="1"/>
    <col min="7383" max="7383" width="23.7109375" style="14" customWidth="1"/>
    <col min="7384" max="7384" width="14.5703125" style="14" customWidth="1"/>
    <col min="7385" max="7637" width="9.140625" style="14"/>
    <col min="7638" max="7638" width="52.85546875" style="14" customWidth="1"/>
    <col min="7639" max="7639" width="23.7109375" style="14" customWidth="1"/>
    <col min="7640" max="7640" width="14.5703125" style="14" customWidth="1"/>
    <col min="7641" max="7893" width="9.140625" style="14"/>
    <col min="7894" max="7894" width="52.85546875" style="14" customWidth="1"/>
    <col min="7895" max="7895" width="23.7109375" style="14" customWidth="1"/>
    <col min="7896" max="7896" width="14.5703125" style="14" customWidth="1"/>
    <col min="7897" max="8149" width="9.140625" style="14"/>
    <col min="8150" max="8150" width="52.85546875" style="14" customWidth="1"/>
    <col min="8151" max="8151" width="23.7109375" style="14" customWidth="1"/>
    <col min="8152" max="8152" width="14.5703125" style="14" customWidth="1"/>
    <col min="8153" max="8405" width="9.140625" style="14"/>
    <col min="8406" max="8406" width="52.85546875" style="14" customWidth="1"/>
    <col min="8407" max="8407" width="23.7109375" style="14" customWidth="1"/>
    <col min="8408" max="8408" width="14.5703125" style="14" customWidth="1"/>
    <col min="8409" max="8661" width="9.140625" style="14"/>
    <col min="8662" max="8662" width="52.85546875" style="14" customWidth="1"/>
    <col min="8663" max="8663" width="23.7109375" style="14" customWidth="1"/>
    <col min="8664" max="8664" width="14.5703125" style="14" customWidth="1"/>
    <col min="8665" max="8917" width="9.140625" style="14"/>
    <col min="8918" max="8918" width="52.85546875" style="14" customWidth="1"/>
    <col min="8919" max="8919" width="23.7109375" style="14" customWidth="1"/>
    <col min="8920" max="8920" width="14.5703125" style="14" customWidth="1"/>
    <col min="8921" max="9173" width="9.140625" style="14"/>
    <col min="9174" max="9174" width="52.85546875" style="14" customWidth="1"/>
    <col min="9175" max="9175" width="23.7109375" style="14" customWidth="1"/>
    <col min="9176" max="9176" width="14.5703125" style="14" customWidth="1"/>
    <col min="9177" max="9429" width="9.140625" style="14"/>
    <col min="9430" max="9430" width="52.85546875" style="14" customWidth="1"/>
    <col min="9431" max="9431" width="23.7109375" style="14" customWidth="1"/>
    <col min="9432" max="9432" width="14.5703125" style="14" customWidth="1"/>
    <col min="9433" max="9685" width="9.140625" style="14"/>
    <col min="9686" max="9686" width="52.85546875" style="14" customWidth="1"/>
    <col min="9687" max="9687" width="23.7109375" style="14" customWidth="1"/>
    <col min="9688" max="9688" width="14.5703125" style="14" customWidth="1"/>
    <col min="9689" max="9941" width="9.140625" style="14"/>
    <col min="9942" max="9942" width="52.85546875" style="14" customWidth="1"/>
    <col min="9943" max="9943" width="23.7109375" style="14" customWidth="1"/>
    <col min="9944" max="9944" width="14.5703125" style="14" customWidth="1"/>
    <col min="9945" max="10197" width="9.140625" style="14"/>
    <col min="10198" max="10198" width="52.85546875" style="14" customWidth="1"/>
    <col min="10199" max="10199" width="23.7109375" style="14" customWidth="1"/>
    <col min="10200" max="10200" width="14.5703125" style="14" customWidth="1"/>
    <col min="10201" max="10453" width="9.140625" style="14"/>
    <col min="10454" max="10454" width="52.85546875" style="14" customWidth="1"/>
    <col min="10455" max="10455" width="23.7109375" style="14" customWidth="1"/>
    <col min="10456" max="10456" width="14.5703125" style="14" customWidth="1"/>
    <col min="10457" max="10709" width="9.140625" style="14"/>
    <col min="10710" max="10710" width="52.85546875" style="14" customWidth="1"/>
    <col min="10711" max="10711" width="23.7109375" style="14" customWidth="1"/>
    <col min="10712" max="10712" width="14.5703125" style="14" customWidth="1"/>
    <col min="10713" max="10965" width="9.140625" style="14"/>
    <col min="10966" max="10966" width="52.85546875" style="14" customWidth="1"/>
    <col min="10967" max="10967" width="23.7109375" style="14" customWidth="1"/>
    <col min="10968" max="10968" width="14.5703125" style="14" customWidth="1"/>
    <col min="10969" max="11221" width="9.140625" style="14"/>
    <col min="11222" max="11222" width="52.85546875" style="14" customWidth="1"/>
    <col min="11223" max="11223" width="23.7109375" style="14" customWidth="1"/>
    <col min="11224" max="11224" width="14.5703125" style="14" customWidth="1"/>
    <col min="11225" max="11477" width="9.140625" style="14"/>
    <col min="11478" max="11478" width="52.85546875" style="14" customWidth="1"/>
    <col min="11479" max="11479" width="23.7109375" style="14" customWidth="1"/>
    <col min="11480" max="11480" width="14.5703125" style="14" customWidth="1"/>
    <col min="11481" max="11733" width="9.140625" style="14"/>
    <col min="11734" max="11734" width="52.85546875" style="14" customWidth="1"/>
    <col min="11735" max="11735" width="23.7109375" style="14" customWidth="1"/>
    <col min="11736" max="11736" width="14.5703125" style="14" customWidth="1"/>
    <col min="11737" max="11989" width="9.140625" style="14"/>
    <col min="11990" max="11990" width="52.85546875" style="14" customWidth="1"/>
    <col min="11991" max="11991" width="23.7109375" style="14" customWidth="1"/>
    <col min="11992" max="11992" width="14.5703125" style="14" customWidth="1"/>
    <col min="11993" max="12245" width="9.140625" style="14"/>
    <col min="12246" max="12246" width="52.85546875" style="14" customWidth="1"/>
    <col min="12247" max="12247" width="23.7109375" style="14" customWidth="1"/>
    <col min="12248" max="12248" width="14.5703125" style="14" customWidth="1"/>
    <col min="12249" max="12501" width="9.140625" style="14"/>
    <col min="12502" max="12502" width="52.85546875" style="14" customWidth="1"/>
    <col min="12503" max="12503" width="23.7109375" style="14" customWidth="1"/>
    <col min="12504" max="12504" width="14.5703125" style="14" customWidth="1"/>
    <col min="12505" max="12757" width="9.140625" style="14"/>
    <col min="12758" max="12758" width="52.85546875" style="14" customWidth="1"/>
    <col min="12759" max="12759" width="23.7109375" style="14" customWidth="1"/>
    <col min="12760" max="12760" width="14.5703125" style="14" customWidth="1"/>
    <col min="12761" max="13013" width="9.140625" style="14"/>
    <col min="13014" max="13014" width="52.85546875" style="14" customWidth="1"/>
    <col min="13015" max="13015" width="23.7109375" style="14" customWidth="1"/>
    <col min="13016" max="13016" width="14.5703125" style="14" customWidth="1"/>
    <col min="13017" max="13269" width="9.140625" style="14"/>
    <col min="13270" max="13270" width="52.85546875" style="14" customWidth="1"/>
    <col min="13271" max="13271" width="23.7109375" style="14" customWidth="1"/>
    <col min="13272" max="13272" width="14.5703125" style="14" customWidth="1"/>
    <col min="13273" max="13525" width="9.140625" style="14"/>
    <col min="13526" max="13526" width="52.85546875" style="14" customWidth="1"/>
    <col min="13527" max="13527" width="23.7109375" style="14" customWidth="1"/>
    <col min="13528" max="13528" width="14.5703125" style="14" customWidth="1"/>
    <col min="13529" max="13781" width="9.140625" style="14"/>
    <col min="13782" max="13782" width="52.85546875" style="14" customWidth="1"/>
    <col min="13783" max="13783" width="23.7109375" style="14" customWidth="1"/>
    <col min="13784" max="13784" width="14.5703125" style="14" customWidth="1"/>
    <col min="13785" max="14037" width="9.140625" style="14"/>
    <col min="14038" max="14038" width="52.85546875" style="14" customWidth="1"/>
    <col min="14039" max="14039" width="23.7109375" style="14" customWidth="1"/>
    <col min="14040" max="14040" width="14.5703125" style="14" customWidth="1"/>
    <col min="14041" max="14293" width="9.140625" style="14"/>
    <col min="14294" max="14294" width="52.85546875" style="14" customWidth="1"/>
    <col min="14295" max="14295" width="23.7109375" style="14" customWidth="1"/>
    <col min="14296" max="14296" width="14.5703125" style="14" customWidth="1"/>
    <col min="14297" max="14549" width="9.140625" style="14"/>
    <col min="14550" max="14550" width="52.85546875" style="14" customWidth="1"/>
    <col min="14551" max="14551" width="23.7109375" style="14" customWidth="1"/>
    <col min="14552" max="14552" width="14.5703125" style="14" customWidth="1"/>
    <col min="14553" max="14805" width="9.140625" style="14"/>
    <col min="14806" max="14806" width="52.85546875" style="14" customWidth="1"/>
    <col min="14807" max="14807" width="23.7109375" style="14" customWidth="1"/>
    <col min="14808" max="14808" width="14.5703125" style="14" customWidth="1"/>
    <col min="14809" max="15061" width="9.140625" style="14"/>
    <col min="15062" max="15062" width="52.85546875" style="14" customWidth="1"/>
    <col min="15063" max="15063" width="23.7109375" style="14" customWidth="1"/>
    <col min="15064" max="15064" width="14.5703125" style="14" customWidth="1"/>
    <col min="15065" max="15317" width="9.140625" style="14"/>
    <col min="15318" max="15318" width="52.85546875" style="14" customWidth="1"/>
    <col min="15319" max="15319" width="23.7109375" style="14" customWidth="1"/>
    <col min="15320" max="15320" width="14.5703125" style="14" customWidth="1"/>
    <col min="15321" max="15573" width="9.140625" style="14"/>
    <col min="15574" max="15574" width="52.85546875" style="14" customWidth="1"/>
    <col min="15575" max="15575" width="23.7109375" style="14" customWidth="1"/>
    <col min="15576" max="15576" width="14.5703125" style="14" customWidth="1"/>
    <col min="15577" max="15829" width="9.140625" style="14"/>
    <col min="15830" max="15830" width="52.85546875" style="14" customWidth="1"/>
    <col min="15831" max="15831" width="23.7109375" style="14" customWidth="1"/>
    <col min="15832" max="15832" width="14.5703125" style="14" customWidth="1"/>
    <col min="15833" max="16085" width="9.140625" style="14"/>
    <col min="16086" max="16086" width="52.85546875" style="14" customWidth="1"/>
    <col min="16087" max="16087" width="23.7109375" style="14" customWidth="1"/>
    <col min="16088" max="16088" width="14.5703125" style="14" customWidth="1"/>
    <col min="16089" max="16384" width="9.140625" style="14"/>
  </cols>
  <sheetData>
    <row r="1" spans="1:11" s="1" customFormat="1" ht="12.75" x14ac:dyDescent="0.2">
      <c r="A1" s="68" t="s">
        <v>0</v>
      </c>
      <c r="B1" s="68"/>
      <c r="C1" s="68"/>
      <c r="D1" s="68"/>
      <c r="E1" s="68"/>
      <c r="F1" s="68"/>
      <c r="G1" s="68"/>
      <c r="H1" s="68"/>
      <c r="I1" s="68"/>
      <c r="J1" s="68"/>
      <c r="K1" s="68"/>
    </row>
    <row r="2" spans="1:11" s="1" customFormat="1" ht="12.75" x14ac:dyDescent="0.2">
      <c r="A2" s="69" t="s">
        <v>1</v>
      </c>
      <c r="B2" s="68"/>
      <c r="C2" s="68"/>
      <c r="D2" s="68"/>
      <c r="E2" s="68"/>
      <c r="F2" s="68"/>
      <c r="G2" s="68"/>
      <c r="H2" s="68"/>
      <c r="I2" s="68"/>
      <c r="J2" s="68"/>
      <c r="K2" s="68"/>
    </row>
    <row r="3" spans="1:11" s="1" customFormat="1" ht="12.75" x14ac:dyDescent="0.2">
      <c r="A3" s="70" t="s">
        <v>2</v>
      </c>
      <c r="B3" s="70"/>
      <c r="C3" s="70"/>
      <c r="D3" s="70"/>
      <c r="E3" s="70"/>
      <c r="F3" s="70"/>
      <c r="G3" s="70"/>
      <c r="H3" s="70"/>
      <c r="I3" s="70"/>
      <c r="J3" s="70"/>
      <c r="K3" s="70"/>
    </row>
    <row r="4" spans="1:11" s="1" customFormat="1" ht="44.25" customHeight="1" x14ac:dyDescent="0.2">
      <c r="A4" s="2"/>
      <c r="B4" s="2"/>
      <c r="C4" s="3"/>
      <c r="D4" s="3"/>
      <c r="E4" s="70" t="s">
        <v>3</v>
      </c>
      <c r="F4" s="70"/>
      <c r="G4" s="70"/>
      <c r="H4" s="70"/>
      <c r="I4" s="70"/>
      <c r="J4" s="70"/>
      <c r="K4" s="70"/>
    </row>
    <row r="5" spans="1:11" s="1" customFormat="1" ht="12.75" customHeight="1" x14ac:dyDescent="0.2">
      <c r="A5" s="4"/>
      <c r="B5" s="5"/>
      <c r="C5" s="6"/>
      <c r="D5" s="7"/>
      <c r="E5" s="8"/>
      <c r="F5" s="6"/>
      <c r="G5" s="7"/>
      <c r="H5" s="8"/>
      <c r="I5" s="6"/>
      <c r="J5" s="7"/>
      <c r="K5" s="8"/>
    </row>
    <row r="6" spans="1:11" s="1" customFormat="1" ht="12.75" x14ac:dyDescent="0.2">
      <c r="A6" s="4"/>
      <c r="B6" s="5"/>
      <c r="C6" s="9"/>
      <c r="D6" s="7"/>
      <c r="E6" s="8"/>
      <c r="F6" s="9"/>
      <c r="G6" s="7"/>
      <c r="H6" s="8"/>
      <c r="I6" s="9"/>
      <c r="J6" s="7"/>
      <c r="K6" s="8"/>
    </row>
    <row r="7" spans="1:11" s="1" customFormat="1" ht="12.75" x14ac:dyDescent="0.2">
      <c r="A7" s="71" t="s">
        <v>4</v>
      </c>
      <c r="B7" s="71"/>
      <c r="C7" s="71"/>
      <c r="D7" s="71"/>
      <c r="E7" s="71"/>
      <c r="F7" s="71"/>
      <c r="G7" s="71"/>
      <c r="H7" s="71"/>
      <c r="I7" s="71"/>
      <c r="J7" s="71"/>
      <c r="K7" s="71"/>
    </row>
    <row r="8" spans="1:11" x14ac:dyDescent="0.2">
      <c r="B8" s="10"/>
      <c r="C8" s="11"/>
      <c r="F8" s="11"/>
      <c r="I8" s="11"/>
    </row>
    <row r="9" spans="1:11" x14ac:dyDescent="0.2">
      <c r="B9" s="15"/>
      <c r="C9" s="16"/>
      <c r="E9" s="17"/>
      <c r="F9" s="16"/>
      <c r="H9" s="17"/>
      <c r="I9" s="16"/>
      <c r="K9" s="17" t="s">
        <v>5</v>
      </c>
    </row>
    <row r="10" spans="1:11" ht="24" x14ac:dyDescent="0.2">
      <c r="A10" s="18" t="s">
        <v>6</v>
      </c>
      <c r="B10" s="18" t="s">
        <v>7</v>
      </c>
      <c r="C10" s="19" t="s">
        <v>8</v>
      </c>
      <c r="D10" s="20" t="s">
        <v>9</v>
      </c>
      <c r="E10" s="20" t="s">
        <v>10</v>
      </c>
      <c r="F10" s="19" t="s">
        <v>8</v>
      </c>
      <c r="G10" s="20" t="s">
        <v>9</v>
      </c>
      <c r="H10" s="20" t="s">
        <v>11</v>
      </c>
      <c r="I10" s="19" t="s">
        <v>8</v>
      </c>
      <c r="J10" s="20" t="s">
        <v>9</v>
      </c>
      <c r="K10" s="20" t="s">
        <v>12</v>
      </c>
    </row>
    <row r="11" spans="1:11" s="24" customFormat="1" x14ac:dyDescent="0.2">
      <c r="A11" s="21" t="s">
        <v>13</v>
      </c>
      <c r="B11" s="22" t="s">
        <v>14</v>
      </c>
      <c r="C11" s="23">
        <f t="shared" ref="C11:K11" si="0">C12+C47</f>
        <v>1679194626.1199999</v>
      </c>
      <c r="D11" s="23">
        <f t="shared" si="0"/>
        <v>4843242.9199998807</v>
      </c>
      <c r="E11" s="54">
        <f t="shared" si="0"/>
        <v>1684037869.04</v>
      </c>
      <c r="F11" s="54">
        <f t="shared" si="0"/>
        <v>1723870896.98</v>
      </c>
      <c r="G11" s="54">
        <f t="shared" si="0"/>
        <v>0</v>
      </c>
      <c r="H11" s="54">
        <f t="shared" si="0"/>
        <v>1723870896.98</v>
      </c>
      <c r="I11" s="54">
        <f t="shared" si="0"/>
        <v>1820255206.5699999</v>
      </c>
      <c r="J11" s="54">
        <f t="shared" si="0"/>
        <v>0</v>
      </c>
      <c r="K11" s="54">
        <f t="shared" si="0"/>
        <v>1820255206.5699999</v>
      </c>
    </row>
    <row r="12" spans="1:11" s="24" customFormat="1" x14ac:dyDescent="0.2">
      <c r="A12" s="21" t="s">
        <v>15</v>
      </c>
      <c r="B12" s="25"/>
      <c r="C12" s="23">
        <f t="shared" ref="C12:K12" si="1">C13+C27+C32+C38+C44</f>
        <v>1516924526</v>
      </c>
      <c r="D12" s="23">
        <f t="shared" si="1"/>
        <v>-1.1920928955078125E-7</v>
      </c>
      <c r="E12" s="54">
        <f t="shared" si="1"/>
        <v>1516924526</v>
      </c>
      <c r="F12" s="54">
        <f t="shared" si="1"/>
        <v>1611641797</v>
      </c>
      <c r="G12" s="54">
        <f t="shared" si="1"/>
        <v>0</v>
      </c>
      <c r="H12" s="54">
        <f t="shared" si="1"/>
        <v>1611641797</v>
      </c>
      <c r="I12" s="54">
        <f t="shared" si="1"/>
        <v>1706614114</v>
      </c>
      <c r="J12" s="54">
        <f t="shared" si="1"/>
        <v>0</v>
      </c>
      <c r="K12" s="54">
        <f t="shared" si="1"/>
        <v>1706614114</v>
      </c>
    </row>
    <row r="13" spans="1:11" s="27" customFormat="1" x14ac:dyDescent="0.2">
      <c r="A13" s="26" t="s">
        <v>16</v>
      </c>
      <c r="B13" s="22" t="s">
        <v>17</v>
      </c>
      <c r="C13" s="23">
        <f t="shared" ref="C13:K13" si="2">C14</f>
        <v>1420140745</v>
      </c>
      <c r="D13" s="23">
        <f t="shared" si="2"/>
        <v>-1.1920928955078125E-7</v>
      </c>
      <c r="E13" s="54">
        <f t="shared" si="2"/>
        <v>1420140745</v>
      </c>
      <c r="F13" s="54">
        <f t="shared" si="2"/>
        <v>1503839309</v>
      </c>
      <c r="G13" s="54">
        <f t="shared" si="2"/>
        <v>0</v>
      </c>
      <c r="H13" s="54">
        <f t="shared" si="2"/>
        <v>1503839309</v>
      </c>
      <c r="I13" s="54">
        <f t="shared" si="2"/>
        <v>1592417645</v>
      </c>
      <c r="J13" s="54">
        <f t="shared" si="2"/>
        <v>0</v>
      </c>
      <c r="K13" s="54">
        <f t="shared" si="2"/>
        <v>1592417645</v>
      </c>
    </row>
    <row r="14" spans="1:11" s="24" customFormat="1" x14ac:dyDescent="0.2">
      <c r="A14" s="28" t="s">
        <v>18</v>
      </c>
      <c r="B14" s="25" t="s">
        <v>19</v>
      </c>
      <c r="C14" s="29">
        <f t="shared" ref="C14:K14" si="3">SUM(C15:C26)</f>
        <v>1420140745</v>
      </c>
      <c r="D14" s="29">
        <f t="shared" si="3"/>
        <v>-1.1920928955078125E-7</v>
      </c>
      <c r="E14" s="55">
        <f t="shared" si="3"/>
        <v>1420140745</v>
      </c>
      <c r="F14" s="55">
        <f t="shared" si="3"/>
        <v>1503839309</v>
      </c>
      <c r="G14" s="55">
        <f t="shared" si="3"/>
        <v>0</v>
      </c>
      <c r="H14" s="55">
        <f t="shared" si="3"/>
        <v>1503839309</v>
      </c>
      <c r="I14" s="55">
        <f t="shared" si="3"/>
        <v>1592417645</v>
      </c>
      <c r="J14" s="55">
        <f t="shared" si="3"/>
        <v>0</v>
      </c>
      <c r="K14" s="55">
        <f t="shared" si="3"/>
        <v>1592417645</v>
      </c>
    </row>
    <row r="15" spans="1:11" s="24" customFormat="1" ht="108" x14ac:dyDescent="0.2">
      <c r="A15" s="30" t="s">
        <v>20</v>
      </c>
      <c r="B15" s="25" t="s">
        <v>21</v>
      </c>
      <c r="C15" s="31">
        <f>1408509528-517000</f>
        <v>1407992528</v>
      </c>
      <c r="D15" s="32">
        <v>-563197011.20000005</v>
      </c>
      <c r="E15" s="55">
        <f>C15+D15</f>
        <v>844795516.79999995</v>
      </c>
      <c r="F15" s="56">
        <f>1491856237-517000</f>
        <v>1491339237</v>
      </c>
      <c r="G15" s="57">
        <v>-596535694.79999995</v>
      </c>
      <c r="H15" s="55">
        <f>F15+G15</f>
        <v>894803542.20000005</v>
      </c>
      <c r="I15" s="56">
        <f>1580069792-517000</f>
        <v>1579552792</v>
      </c>
      <c r="J15" s="57">
        <v>-631821116.79999995</v>
      </c>
      <c r="K15" s="55">
        <f>I15+J15</f>
        <v>947731675.20000005</v>
      </c>
    </row>
    <row r="16" spans="1:11" s="24" customFormat="1" ht="84" x14ac:dyDescent="0.2">
      <c r="A16" s="30" t="s">
        <v>22</v>
      </c>
      <c r="B16" s="25" t="s">
        <v>23</v>
      </c>
      <c r="C16" s="29">
        <v>547962</v>
      </c>
      <c r="D16" s="32">
        <v>435509.29</v>
      </c>
      <c r="E16" s="55">
        <f t="shared" ref="E16:E26" si="4">C16+D16</f>
        <v>983471.29</v>
      </c>
      <c r="F16" s="55">
        <v>579994</v>
      </c>
      <c r="G16" s="57"/>
      <c r="H16" s="55">
        <f t="shared" ref="H16:H26" si="5">F16+G16</f>
        <v>579994</v>
      </c>
      <c r="I16" s="55">
        <v>613899</v>
      </c>
      <c r="J16" s="57"/>
      <c r="K16" s="55">
        <f t="shared" ref="K16:K25" si="6">I16+J16</f>
        <v>613899</v>
      </c>
    </row>
    <row r="17" spans="1:11" s="24" customFormat="1" ht="72" x14ac:dyDescent="0.2">
      <c r="A17" s="30" t="s">
        <v>24</v>
      </c>
      <c r="B17" s="25" t="s">
        <v>25</v>
      </c>
      <c r="C17" s="29">
        <v>6550720</v>
      </c>
      <c r="D17" s="32">
        <v>4738930</v>
      </c>
      <c r="E17" s="55">
        <f t="shared" si="4"/>
        <v>11289650</v>
      </c>
      <c r="F17" s="55">
        <v>6681735</v>
      </c>
      <c r="G17" s="57"/>
      <c r="H17" s="55">
        <f t="shared" si="5"/>
        <v>6681735</v>
      </c>
      <c r="I17" s="55">
        <v>6808694</v>
      </c>
      <c r="J17" s="57"/>
      <c r="K17" s="55">
        <f t="shared" si="6"/>
        <v>6808694</v>
      </c>
    </row>
    <row r="18" spans="1:11" s="24" customFormat="1" ht="48" x14ac:dyDescent="0.2">
      <c r="A18" s="30" t="s">
        <v>26</v>
      </c>
      <c r="B18" s="25" t="s">
        <v>27</v>
      </c>
      <c r="C18" s="29"/>
      <c r="D18" s="32">
        <v>900</v>
      </c>
      <c r="E18" s="55">
        <f t="shared" si="4"/>
        <v>900</v>
      </c>
      <c r="F18" s="55"/>
      <c r="G18" s="57"/>
      <c r="H18" s="55">
        <f t="shared" si="5"/>
        <v>0</v>
      </c>
      <c r="I18" s="55"/>
      <c r="J18" s="57"/>
      <c r="K18" s="55">
        <f t="shared" si="6"/>
        <v>0</v>
      </c>
    </row>
    <row r="19" spans="1:11" s="24" customFormat="1" ht="72" x14ac:dyDescent="0.2">
      <c r="A19" s="30" t="s">
        <v>28</v>
      </c>
      <c r="B19" s="25" t="s">
        <v>29</v>
      </c>
      <c r="C19" s="29"/>
      <c r="D19" s="32">
        <v>16368</v>
      </c>
      <c r="E19" s="55">
        <f t="shared" si="4"/>
        <v>16368</v>
      </c>
      <c r="F19" s="55"/>
      <c r="G19" s="57"/>
      <c r="H19" s="55">
        <f t="shared" si="5"/>
        <v>0</v>
      </c>
      <c r="I19" s="55"/>
      <c r="J19" s="57"/>
      <c r="K19" s="55">
        <f t="shared" si="6"/>
        <v>0</v>
      </c>
    </row>
    <row r="20" spans="1:11" s="24" customFormat="1" ht="223.5" customHeight="1" x14ac:dyDescent="0.2">
      <c r="A20" s="30" t="s">
        <v>30</v>
      </c>
      <c r="B20" s="25" t="s">
        <v>317</v>
      </c>
      <c r="C20" s="29">
        <v>1667982</v>
      </c>
      <c r="D20" s="32">
        <v>0</v>
      </c>
      <c r="E20" s="55">
        <f t="shared" si="4"/>
        <v>1667982</v>
      </c>
      <c r="F20" s="55">
        <v>1765487</v>
      </c>
      <c r="G20" s="57"/>
      <c r="H20" s="55">
        <f t="shared" si="5"/>
        <v>1765487</v>
      </c>
      <c r="I20" s="55">
        <v>1868692</v>
      </c>
      <c r="J20" s="57"/>
      <c r="K20" s="55">
        <f t="shared" si="6"/>
        <v>1868692</v>
      </c>
    </row>
    <row r="21" spans="1:11" s="24" customFormat="1" ht="60" x14ac:dyDescent="0.2">
      <c r="A21" s="30" t="s">
        <v>31</v>
      </c>
      <c r="B21" s="25" t="s">
        <v>32</v>
      </c>
      <c r="C21" s="29">
        <v>2355027</v>
      </c>
      <c r="D21" s="32">
        <v>0</v>
      </c>
      <c r="E21" s="55">
        <f t="shared" si="4"/>
        <v>2355027</v>
      </c>
      <c r="F21" s="55">
        <v>2418613</v>
      </c>
      <c r="G21" s="57"/>
      <c r="H21" s="55">
        <f t="shared" si="5"/>
        <v>2418613</v>
      </c>
      <c r="I21" s="55">
        <v>2488752</v>
      </c>
      <c r="J21" s="57"/>
      <c r="K21" s="55">
        <f t="shared" si="6"/>
        <v>2488752</v>
      </c>
    </row>
    <row r="22" spans="1:11" s="24" customFormat="1" ht="60" x14ac:dyDescent="0.2">
      <c r="A22" s="30" t="s">
        <v>33</v>
      </c>
      <c r="B22" s="25" t="s">
        <v>34</v>
      </c>
      <c r="C22" s="29">
        <v>1026526</v>
      </c>
      <c r="D22" s="32">
        <v>366286.67999999993</v>
      </c>
      <c r="E22" s="55">
        <f t="shared" si="4"/>
        <v>1392812.68</v>
      </c>
      <c r="F22" s="55">
        <v>1054243</v>
      </c>
      <c r="G22" s="57"/>
      <c r="H22" s="55">
        <f t="shared" si="5"/>
        <v>1054243</v>
      </c>
      <c r="I22" s="55">
        <v>1084816</v>
      </c>
      <c r="J22" s="57"/>
      <c r="K22" s="55">
        <f t="shared" si="6"/>
        <v>1084816</v>
      </c>
    </row>
    <row r="23" spans="1:11" s="24" customFormat="1" ht="153" customHeight="1" x14ac:dyDescent="0.2">
      <c r="A23" s="30" t="s">
        <v>35</v>
      </c>
      <c r="B23" s="25" t="s">
        <v>36</v>
      </c>
      <c r="C23" s="29"/>
      <c r="D23" s="32">
        <v>958507.85</v>
      </c>
      <c r="E23" s="55">
        <f t="shared" si="4"/>
        <v>958507.85</v>
      </c>
      <c r="F23" s="55"/>
      <c r="G23" s="57"/>
      <c r="H23" s="55">
        <f t="shared" si="5"/>
        <v>0</v>
      </c>
      <c r="I23" s="55"/>
      <c r="J23" s="57"/>
      <c r="K23" s="55">
        <f t="shared" si="6"/>
        <v>0</v>
      </c>
    </row>
    <row r="24" spans="1:11" s="24" customFormat="1" ht="36" x14ac:dyDescent="0.2">
      <c r="A24" s="30" t="s">
        <v>37</v>
      </c>
      <c r="B24" s="25" t="s">
        <v>38</v>
      </c>
      <c r="C24" s="29"/>
      <c r="D24" s="32">
        <v>9951</v>
      </c>
      <c r="E24" s="55">
        <f t="shared" si="4"/>
        <v>9951</v>
      </c>
      <c r="F24" s="55"/>
      <c r="G24" s="57"/>
      <c r="H24" s="55">
        <f t="shared" si="5"/>
        <v>0</v>
      </c>
      <c r="I24" s="55"/>
      <c r="J24" s="57"/>
      <c r="K24" s="55">
        <f>I24+J24</f>
        <v>0</v>
      </c>
    </row>
    <row r="25" spans="1:11" s="24" customFormat="1" ht="36" x14ac:dyDescent="0.2">
      <c r="A25" s="30" t="s">
        <v>39</v>
      </c>
      <c r="B25" s="25" t="s">
        <v>40</v>
      </c>
      <c r="C25" s="29"/>
      <c r="D25" s="32">
        <v>556665323.38</v>
      </c>
      <c r="E25" s="55">
        <f t="shared" si="4"/>
        <v>556665323.38</v>
      </c>
      <c r="F25" s="55"/>
      <c r="G25" s="57">
        <v>596535694.79999995</v>
      </c>
      <c r="H25" s="55">
        <f t="shared" si="5"/>
        <v>596535694.79999995</v>
      </c>
      <c r="I25" s="55"/>
      <c r="J25" s="57">
        <v>631821116.80000007</v>
      </c>
      <c r="K25" s="55">
        <f t="shared" si="6"/>
        <v>631821116.80000007</v>
      </c>
    </row>
    <row r="26" spans="1:11" s="24" customFormat="1" ht="36" x14ac:dyDescent="0.2">
      <c r="A26" s="30" t="s">
        <v>41</v>
      </c>
      <c r="B26" s="25" t="s">
        <v>42</v>
      </c>
      <c r="C26" s="29"/>
      <c r="D26" s="32">
        <v>5235</v>
      </c>
      <c r="E26" s="55">
        <f t="shared" si="4"/>
        <v>5235</v>
      </c>
      <c r="F26" s="55"/>
      <c r="G26" s="57"/>
      <c r="H26" s="55">
        <f t="shared" si="5"/>
        <v>0</v>
      </c>
      <c r="I26" s="55"/>
      <c r="J26" s="57"/>
      <c r="K26" s="55">
        <f>I26+J26</f>
        <v>0</v>
      </c>
    </row>
    <row r="27" spans="1:11" s="24" customFormat="1" ht="24" x14ac:dyDescent="0.2">
      <c r="A27" s="33" t="s">
        <v>43</v>
      </c>
      <c r="B27" s="22" t="s">
        <v>44</v>
      </c>
      <c r="C27" s="23">
        <f>C28+C29+C30+C31</f>
        <v>11044048</v>
      </c>
      <c r="D27" s="23">
        <f>SUM(D28:D31)</f>
        <v>0</v>
      </c>
      <c r="E27" s="54">
        <f>SUM(E28:E31)</f>
        <v>11044048</v>
      </c>
      <c r="F27" s="54">
        <f>F28+F29+F30+F31</f>
        <v>11492750</v>
      </c>
      <c r="G27" s="54">
        <f>SUM(G28:G31)</f>
        <v>0</v>
      </c>
      <c r="H27" s="54">
        <f>SUM(H28:H31)</f>
        <v>11492750</v>
      </c>
      <c r="I27" s="54">
        <f>I28+I29+I30+I31</f>
        <v>15254500</v>
      </c>
      <c r="J27" s="54">
        <f>SUM(J28:J31)</f>
        <v>0</v>
      </c>
      <c r="K27" s="54">
        <f>SUM(K28:K31)</f>
        <v>15254500</v>
      </c>
    </row>
    <row r="28" spans="1:11" s="24" customFormat="1" ht="51.75" customHeight="1" x14ac:dyDescent="0.2">
      <c r="A28" s="30" t="s">
        <v>45</v>
      </c>
      <c r="B28" s="25" t="s">
        <v>46</v>
      </c>
      <c r="C28" s="29">
        <v>5505824</v>
      </c>
      <c r="D28" s="32"/>
      <c r="E28" s="55">
        <f>C28+D28</f>
        <v>5505824</v>
      </c>
      <c r="F28" s="55">
        <v>5746149</v>
      </c>
      <c r="G28" s="57"/>
      <c r="H28" s="55">
        <f>F28+G28</f>
        <v>5746149</v>
      </c>
      <c r="I28" s="55">
        <v>7703900</v>
      </c>
      <c r="J28" s="57"/>
      <c r="K28" s="55">
        <f>I28+J28</f>
        <v>7703900</v>
      </c>
    </row>
    <row r="29" spans="1:11" s="24" customFormat="1" ht="60" x14ac:dyDescent="0.2">
      <c r="A29" s="30" t="s">
        <v>47</v>
      </c>
      <c r="B29" s="25" t="s">
        <v>48</v>
      </c>
      <c r="C29" s="29">
        <v>24810</v>
      </c>
      <c r="D29" s="32"/>
      <c r="E29" s="55">
        <f>C29+D29</f>
        <v>24810</v>
      </c>
      <c r="F29" s="55">
        <v>26645</v>
      </c>
      <c r="G29" s="57"/>
      <c r="H29" s="55">
        <f>F29+G29</f>
        <v>26645</v>
      </c>
      <c r="I29" s="55">
        <v>35700</v>
      </c>
      <c r="J29" s="57"/>
      <c r="K29" s="55">
        <f>I29+J29</f>
        <v>35700</v>
      </c>
    </row>
    <row r="30" spans="1:11" s="24" customFormat="1" ht="51" customHeight="1" x14ac:dyDescent="0.2">
      <c r="A30" s="30" t="s">
        <v>49</v>
      </c>
      <c r="B30" s="25" t="s">
        <v>50</v>
      </c>
      <c r="C30" s="29">
        <v>4996414</v>
      </c>
      <c r="D30" s="32"/>
      <c r="E30" s="55">
        <f>C30+D30</f>
        <v>4996414</v>
      </c>
      <c r="F30" s="55">
        <v>5202956</v>
      </c>
      <c r="G30" s="57"/>
      <c r="H30" s="55">
        <f>F30+G30</f>
        <v>5202956</v>
      </c>
      <c r="I30" s="55">
        <v>6997900</v>
      </c>
      <c r="J30" s="57"/>
      <c r="K30" s="55">
        <f>I30+J30</f>
        <v>6997900</v>
      </c>
    </row>
    <row r="31" spans="1:11" s="24" customFormat="1" ht="19.5" customHeight="1" x14ac:dyDescent="0.2">
      <c r="A31" s="30" t="s">
        <v>51</v>
      </c>
      <c r="B31" s="25" t="s">
        <v>52</v>
      </c>
      <c r="C31" s="29">
        <v>517000</v>
      </c>
      <c r="D31" s="32"/>
      <c r="E31" s="55">
        <f>C31+D31</f>
        <v>517000</v>
      </c>
      <c r="F31" s="55">
        <v>517000</v>
      </c>
      <c r="G31" s="57"/>
      <c r="H31" s="55">
        <f>F31+G31</f>
        <v>517000</v>
      </c>
      <c r="I31" s="55">
        <v>517000</v>
      </c>
      <c r="J31" s="57"/>
      <c r="K31" s="55">
        <f>I31+J31</f>
        <v>517000</v>
      </c>
    </row>
    <row r="32" spans="1:11" s="24" customFormat="1" x14ac:dyDescent="0.2">
      <c r="A32" s="26" t="s">
        <v>53</v>
      </c>
      <c r="B32" s="22" t="s">
        <v>54</v>
      </c>
      <c r="C32" s="23">
        <f t="shared" ref="C32:K32" si="7">C33+C36</f>
        <v>45651340</v>
      </c>
      <c r="D32" s="23">
        <f t="shared" si="7"/>
        <v>0</v>
      </c>
      <c r="E32" s="54">
        <f t="shared" si="7"/>
        <v>45651340</v>
      </c>
      <c r="F32" s="54">
        <f t="shared" si="7"/>
        <v>55831208</v>
      </c>
      <c r="G32" s="54">
        <f t="shared" si="7"/>
        <v>0</v>
      </c>
      <c r="H32" s="54">
        <f t="shared" si="7"/>
        <v>55831208</v>
      </c>
      <c r="I32" s="54">
        <f t="shared" si="7"/>
        <v>58070098</v>
      </c>
      <c r="J32" s="54">
        <f t="shared" si="7"/>
        <v>0</v>
      </c>
      <c r="K32" s="54">
        <f t="shared" si="7"/>
        <v>58070098</v>
      </c>
    </row>
    <row r="33" spans="1:11" s="24" customFormat="1" x14ac:dyDescent="0.2">
      <c r="A33" s="28" t="s">
        <v>55</v>
      </c>
      <c r="B33" s="25" t="s">
        <v>56</v>
      </c>
      <c r="C33" s="29">
        <f t="shared" ref="C33:K33" si="8">SUM(C34:C35)</f>
        <v>43719290</v>
      </c>
      <c r="D33" s="29">
        <f t="shared" si="8"/>
        <v>0</v>
      </c>
      <c r="E33" s="55">
        <f t="shared" si="8"/>
        <v>43719290</v>
      </c>
      <c r="F33" s="55">
        <f t="shared" si="8"/>
        <v>54445089</v>
      </c>
      <c r="G33" s="55">
        <f t="shared" si="8"/>
        <v>0</v>
      </c>
      <c r="H33" s="55">
        <f t="shared" si="8"/>
        <v>54445089</v>
      </c>
      <c r="I33" s="55">
        <f t="shared" si="8"/>
        <v>56622892</v>
      </c>
      <c r="J33" s="55">
        <f t="shared" si="8"/>
        <v>0</v>
      </c>
      <c r="K33" s="55">
        <f t="shared" si="8"/>
        <v>56622892</v>
      </c>
    </row>
    <row r="34" spans="1:11" s="24" customFormat="1" x14ac:dyDescent="0.2">
      <c r="A34" s="28" t="s">
        <v>57</v>
      </c>
      <c r="B34" s="25" t="s">
        <v>58</v>
      </c>
      <c r="C34" s="29">
        <v>35791649</v>
      </c>
      <c r="D34" s="29"/>
      <c r="E34" s="55">
        <f>C34+D34</f>
        <v>35791649</v>
      </c>
      <c r="F34" s="55">
        <v>44572534</v>
      </c>
      <c r="G34" s="55"/>
      <c r="H34" s="55">
        <f>F34+G34</f>
        <v>44572534</v>
      </c>
      <c r="I34" s="55">
        <v>46355435</v>
      </c>
      <c r="J34" s="55"/>
      <c r="K34" s="55">
        <f>I34+J34</f>
        <v>46355435</v>
      </c>
    </row>
    <row r="35" spans="1:11" s="24" customFormat="1" ht="36" x14ac:dyDescent="0.2">
      <c r="A35" s="28" t="s">
        <v>59</v>
      </c>
      <c r="B35" s="25" t="s">
        <v>60</v>
      </c>
      <c r="C35" s="29">
        <v>7927641</v>
      </c>
      <c r="D35" s="32"/>
      <c r="E35" s="55">
        <f>C35+D35</f>
        <v>7927641</v>
      </c>
      <c r="F35" s="55">
        <v>9872555</v>
      </c>
      <c r="G35" s="57"/>
      <c r="H35" s="55">
        <f>F35+G35</f>
        <v>9872555</v>
      </c>
      <c r="I35" s="55">
        <v>10267457</v>
      </c>
      <c r="J35" s="57"/>
      <c r="K35" s="55">
        <f>I35+J35</f>
        <v>10267457</v>
      </c>
    </row>
    <row r="36" spans="1:11" s="24" customFormat="1" x14ac:dyDescent="0.2">
      <c r="A36" s="28" t="s">
        <v>61</v>
      </c>
      <c r="B36" s="25" t="s">
        <v>62</v>
      </c>
      <c r="C36" s="29">
        <f t="shared" ref="C36:K36" si="9">C37</f>
        <v>1932050</v>
      </c>
      <c r="D36" s="29">
        <f t="shared" si="9"/>
        <v>0</v>
      </c>
      <c r="E36" s="55">
        <f t="shared" si="9"/>
        <v>1932050</v>
      </c>
      <c r="F36" s="55">
        <f t="shared" si="9"/>
        <v>1386119</v>
      </c>
      <c r="G36" s="55">
        <f t="shared" si="9"/>
        <v>0</v>
      </c>
      <c r="H36" s="55">
        <f t="shared" si="9"/>
        <v>1386119</v>
      </c>
      <c r="I36" s="55">
        <f t="shared" si="9"/>
        <v>1447206</v>
      </c>
      <c r="J36" s="55">
        <f t="shared" si="9"/>
        <v>0</v>
      </c>
      <c r="K36" s="55">
        <f t="shared" si="9"/>
        <v>1447206</v>
      </c>
    </row>
    <row r="37" spans="1:11" s="24" customFormat="1" ht="24" x14ac:dyDescent="0.2">
      <c r="A37" s="28" t="s">
        <v>63</v>
      </c>
      <c r="B37" s="25" t="s">
        <v>64</v>
      </c>
      <c r="C37" s="29">
        <v>1932050</v>
      </c>
      <c r="D37" s="29"/>
      <c r="E37" s="55">
        <f>C37+D37</f>
        <v>1932050</v>
      </c>
      <c r="F37" s="55">
        <v>1386119</v>
      </c>
      <c r="G37" s="55"/>
      <c r="H37" s="55">
        <f>F37+G37</f>
        <v>1386119</v>
      </c>
      <c r="I37" s="55">
        <v>1447206</v>
      </c>
      <c r="J37" s="55">
        <v>0</v>
      </c>
      <c r="K37" s="55">
        <f>I37+J37</f>
        <v>1447206</v>
      </c>
    </row>
    <row r="38" spans="1:11" s="24" customFormat="1" x14ac:dyDescent="0.2">
      <c r="A38" s="26" t="s">
        <v>65</v>
      </c>
      <c r="B38" s="22" t="s">
        <v>66</v>
      </c>
      <c r="C38" s="23">
        <f t="shared" ref="C38:K38" si="10">C39+C41</f>
        <v>24846760</v>
      </c>
      <c r="D38" s="23">
        <f t="shared" si="10"/>
        <v>0</v>
      </c>
      <c r="E38" s="54">
        <f t="shared" si="10"/>
        <v>24846760</v>
      </c>
      <c r="F38" s="54">
        <f t="shared" si="10"/>
        <v>25085331</v>
      </c>
      <c r="G38" s="54">
        <f t="shared" si="10"/>
        <v>0</v>
      </c>
      <c r="H38" s="54">
        <f t="shared" si="10"/>
        <v>25085331</v>
      </c>
      <c r="I38" s="54">
        <f t="shared" si="10"/>
        <v>25325590</v>
      </c>
      <c r="J38" s="54">
        <f t="shared" si="10"/>
        <v>0</v>
      </c>
      <c r="K38" s="54">
        <f t="shared" si="10"/>
        <v>25325590</v>
      </c>
    </row>
    <row r="39" spans="1:11" s="24" customFormat="1" x14ac:dyDescent="0.2">
      <c r="A39" s="28" t="s">
        <v>67</v>
      </c>
      <c r="B39" s="34" t="s">
        <v>68</v>
      </c>
      <c r="C39" s="29">
        <f t="shared" ref="C39:K39" si="11">C40</f>
        <v>23672205</v>
      </c>
      <c r="D39" s="29">
        <f t="shared" si="11"/>
        <v>0</v>
      </c>
      <c r="E39" s="55">
        <f t="shared" si="11"/>
        <v>23672205</v>
      </c>
      <c r="F39" s="55">
        <f t="shared" si="11"/>
        <v>23908927</v>
      </c>
      <c r="G39" s="55">
        <f t="shared" si="11"/>
        <v>0</v>
      </c>
      <c r="H39" s="55">
        <f t="shared" si="11"/>
        <v>23908927</v>
      </c>
      <c r="I39" s="55">
        <f t="shared" si="11"/>
        <v>24148017</v>
      </c>
      <c r="J39" s="55">
        <f t="shared" si="11"/>
        <v>0</v>
      </c>
      <c r="K39" s="55">
        <f t="shared" si="11"/>
        <v>24148017</v>
      </c>
    </row>
    <row r="40" spans="1:11" s="24" customFormat="1" ht="24" x14ac:dyDescent="0.2">
      <c r="A40" s="28" t="s">
        <v>69</v>
      </c>
      <c r="B40" s="25" t="s">
        <v>70</v>
      </c>
      <c r="C40" s="29">
        <v>23672205</v>
      </c>
      <c r="D40" s="29"/>
      <c r="E40" s="55">
        <f>C40+D40</f>
        <v>23672205</v>
      </c>
      <c r="F40" s="55">
        <v>23908927</v>
      </c>
      <c r="G40" s="55"/>
      <c r="H40" s="55">
        <f>F40+G40</f>
        <v>23908927</v>
      </c>
      <c r="I40" s="55">
        <v>24148017</v>
      </c>
      <c r="J40" s="55"/>
      <c r="K40" s="55">
        <f>I40+J40</f>
        <v>24148017</v>
      </c>
    </row>
    <row r="41" spans="1:11" s="24" customFormat="1" x14ac:dyDescent="0.2">
      <c r="A41" s="28" t="s">
        <v>71</v>
      </c>
      <c r="B41" s="25" t="s">
        <v>72</v>
      </c>
      <c r="C41" s="29">
        <f t="shared" ref="C41:K41" si="12">C42+C43</f>
        <v>1174555</v>
      </c>
      <c r="D41" s="29">
        <f t="shared" si="12"/>
        <v>0</v>
      </c>
      <c r="E41" s="55">
        <f t="shared" si="12"/>
        <v>1174555</v>
      </c>
      <c r="F41" s="55">
        <f t="shared" si="12"/>
        <v>1176404</v>
      </c>
      <c r="G41" s="55">
        <f t="shared" si="12"/>
        <v>0</v>
      </c>
      <c r="H41" s="55">
        <f t="shared" si="12"/>
        <v>1176404</v>
      </c>
      <c r="I41" s="55">
        <f t="shared" si="12"/>
        <v>1177573</v>
      </c>
      <c r="J41" s="55">
        <f t="shared" si="12"/>
        <v>0</v>
      </c>
      <c r="K41" s="55">
        <f t="shared" si="12"/>
        <v>1177573</v>
      </c>
    </row>
    <row r="42" spans="1:11" s="24" customFormat="1" ht="24" x14ac:dyDescent="0.2">
      <c r="A42" s="30" t="s">
        <v>73</v>
      </c>
      <c r="B42" s="25" t="s">
        <v>74</v>
      </c>
      <c r="C42" s="29">
        <v>1167747</v>
      </c>
      <c r="D42" s="29"/>
      <c r="E42" s="55">
        <f>C42+D42</f>
        <v>1167747</v>
      </c>
      <c r="F42" s="55">
        <v>1168915</v>
      </c>
      <c r="G42" s="55"/>
      <c r="H42" s="55">
        <f>F42+G42</f>
        <v>1168915</v>
      </c>
      <c r="I42" s="55">
        <v>1170084</v>
      </c>
      <c r="J42" s="55"/>
      <c r="K42" s="55">
        <f>I42+J42</f>
        <v>1170084</v>
      </c>
    </row>
    <row r="43" spans="1:11" s="24" customFormat="1" ht="24" x14ac:dyDescent="0.2">
      <c r="A43" s="30" t="s">
        <v>75</v>
      </c>
      <c r="B43" s="25" t="s">
        <v>76</v>
      </c>
      <c r="C43" s="29">
        <v>6808</v>
      </c>
      <c r="D43" s="32"/>
      <c r="E43" s="55">
        <f>C43+D43</f>
        <v>6808</v>
      </c>
      <c r="F43" s="55">
        <v>7489</v>
      </c>
      <c r="G43" s="57"/>
      <c r="H43" s="55">
        <f>F43+G43</f>
        <v>7489</v>
      </c>
      <c r="I43" s="55">
        <v>7489</v>
      </c>
      <c r="J43" s="57"/>
      <c r="K43" s="55">
        <f>I43+J43</f>
        <v>7489</v>
      </c>
    </row>
    <row r="44" spans="1:11" s="24" customFormat="1" x14ac:dyDescent="0.2">
      <c r="A44" s="26" t="s">
        <v>77</v>
      </c>
      <c r="B44" s="22" t="s">
        <v>78</v>
      </c>
      <c r="C44" s="23">
        <f t="shared" ref="C44:K44" si="13">C45+C46</f>
        <v>15241633</v>
      </c>
      <c r="D44" s="23">
        <f t="shared" si="13"/>
        <v>0</v>
      </c>
      <c r="E44" s="54">
        <f t="shared" si="13"/>
        <v>15241633</v>
      </c>
      <c r="F44" s="54">
        <f t="shared" si="13"/>
        <v>15393199</v>
      </c>
      <c r="G44" s="54">
        <f t="shared" si="13"/>
        <v>0</v>
      </c>
      <c r="H44" s="54">
        <f t="shared" si="13"/>
        <v>15393199</v>
      </c>
      <c r="I44" s="54">
        <f t="shared" si="13"/>
        <v>15546281</v>
      </c>
      <c r="J44" s="54">
        <f t="shared" si="13"/>
        <v>0</v>
      </c>
      <c r="K44" s="54">
        <f t="shared" si="13"/>
        <v>15546281</v>
      </c>
    </row>
    <row r="45" spans="1:11" s="24" customFormat="1" ht="24" x14ac:dyDescent="0.2">
      <c r="A45" s="28" t="s">
        <v>79</v>
      </c>
      <c r="B45" s="25" t="s">
        <v>80</v>
      </c>
      <c r="C45" s="29">
        <v>15156633</v>
      </c>
      <c r="D45" s="32"/>
      <c r="E45" s="55">
        <f>C45+D45</f>
        <v>15156633</v>
      </c>
      <c r="F45" s="55">
        <v>15308199</v>
      </c>
      <c r="G45" s="57"/>
      <c r="H45" s="55">
        <f>F45+G45</f>
        <v>15308199</v>
      </c>
      <c r="I45" s="55">
        <v>15461281</v>
      </c>
      <c r="J45" s="57"/>
      <c r="K45" s="55">
        <f>I45+J45</f>
        <v>15461281</v>
      </c>
    </row>
    <row r="46" spans="1:11" s="24" customFormat="1" x14ac:dyDescent="0.2">
      <c r="A46" s="28" t="s">
        <v>81</v>
      </c>
      <c r="B46" s="25" t="s">
        <v>82</v>
      </c>
      <c r="C46" s="29">
        <v>85000</v>
      </c>
      <c r="D46" s="29"/>
      <c r="E46" s="55">
        <f>C46+D46</f>
        <v>85000</v>
      </c>
      <c r="F46" s="55">
        <v>85000</v>
      </c>
      <c r="G46" s="55"/>
      <c r="H46" s="55">
        <f>F46+G46</f>
        <v>85000</v>
      </c>
      <c r="I46" s="55">
        <v>85000</v>
      </c>
      <c r="J46" s="55"/>
      <c r="K46" s="55">
        <f>I46+J46</f>
        <v>85000</v>
      </c>
    </row>
    <row r="47" spans="1:11" s="24" customFormat="1" x14ac:dyDescent="0.2">
      <c r="A47" s="26" t="s">
        <v>83</v>
      </c>
      <c r="B47" s="25"/>
      <c r="C47" s="23">
        <f>C48+C58+C67+C71+C64+C96</f>
        <v>162270100.12</v>
      </c>
      <c r="D47" s="23">
        <f>D48+D58+D67+D71+D64+D96</f>
        <v>4843242.92</v>
      </c>
      <c r="E47" s="54">
        <f>E48+E58+E67+E71+E64+E96</f>
        <v>167113343.03999999</v>
      </c>
      <c r="F47" s="54">
        <f>F48+F58+F67+F71+F64</f>
        <v>112229099.98</v>
      </c>
      <c r="G47" s="54">
        <f>G48+G58+G67+G71+G64+G96</f>
        <v>0</v>
      </c>
      <c r="H47" s="54">
        <f>H48+H58+H67+H71+H64+H96</f>
        <v>112229099.98</v>
      </c>
      <c r="I47" s="54">
        <f>I48+I58+I67+I71+I64</f>
        <v>113641092.57000001</v>
      </c>
      <c r="J47" s="54">
        <f>J48+J58+J67+J71+J64+J96</f>
        <v>0</v>
      </c>
      <c r="K47" s="54">
        <f>K48+K58+K67+K71+K64+K96</f>
        <v>113641092.57000001</v>
      </c>
    </row>
    <row r="48" spans="1:11" s="24" customFormat="1" ht="24" x14ac:dyDescent="0.2">
      <c r="A48" s="26" t="s">
        <v>84</v>
      </c>
      <c r="B48" s="22" t="s">
        <v>85</v>
      </c>
      <c r="C48" s="23">
        <f t="shared" ref="C48:K48" si="14">C49+C53+C55</f>
        <v>105391852.64</v>
      </c>
      <c r="D48" s="23">
        <f>D49+D53+D55</f>
        <v>1697997.67</v>
      </c>
      <c r="E48" s="54">
        <f t="shared" si="14"/>
        <v>107089850.31</v>
      </c>
      <c r="F48" s="54">
        <f t="shared" si="14"/>
        <v>103092272.12</v>
      </c>
      <c r="G48" s="54">
        <f t="shared" si="14"/>
        <v>0</v>
      </c>
      <c r="H48" s="54">
        <f t="shared" si="14"/>
        <v>103092272.12</v>
      </c>
      <c r="I48" s="54">
        <f t="shared" si="14"/>
        <v>103092272.12</v>
      </c>
      <c r="J48" s="54">
        <f t="shared" si="14"/>
        <v>0</v>
      </c>
      <c r="K48" s="54">
        <f t="shared" si="14"/>
        <v>103092272.12</v>
      </c>
    </row>
    <row r="49" spans="1:12" s="24" customFormat="1" ht="48" x14ac:dyDescent="0.2">
      <c r="A49" s="30" t="s">
        <v>86</v>
      </c>
      <c r="B49" s="25" t="s">
        <v>87</v>
      </c>
      <c r="C49" s="29">
        <f t="shared" ref="C49:K49" si="15">C50+C51+C52</f>
        <v>44152081.560000002</v>
      </c>
      <c r="D49" s="29">
        <f>D50+D51+D52</f>
        <v>0</v>
      </c>
      <c r="E49" s="55">
        <f t="shared" si="15"/>
        <v>44152081.560000002</v>
      </c>
      <c r="F49" s="55">
        <f t="shared" si="15"/>
        <v>51846164.829999998</v>
      </c>
      <c r="G49" s="55">
        <f t="shared" si="15"/>
        <v>0</v>
      </c>
      <c r="H49" s="55">
        <f t="shared" si="15"/>
        <v>51846164.829999998</v>
      </c>
      <c r="I49" s="55">
        <f t="shared" si="15"/>
        <v>51846164.829999998</v>
      </c>
      <c r="J49" s="55">
        <f t="shared" si="15"/>
        <v>0</v>
      </c>
      <c r="K49" s="55">
        <f t="shared" si="15"/>
        <v>51846164.829999998</v>
      </c>
      <c r="L49" s="35"/>
    </row>
    <row r="50" spans="1:12" s="24" customFormat="1" ht="36" x14ac:dyDescent="0.2">
      <c r="A50" s="30" t="s">
        <v>88</v>
      </c>
      <c r="B50" s="25" t="s">
        <v>89</v>
      </c>
      <c r="C50" s="29">
        <v>13977344.719999999</v>
      </c>
      <c r="D50" s="32"/>
      <c r="E50" s="55">
        <f>C50+D50</f>
        <v>13977344.719999999</v>
      </c>
      <c r="F50" s="55">
        <v>20464438.510000002</v>
      </c>
      <c r="G50" s="57"/>
      <c r="H50" s="55">
        <f>F50+G50</f>
        <v>20464438.510000002</v>
      </c>
      <c r="I50" s="55">
        <v>20464438.510000002</v>
      </c>
      <c r="J50" s="57"/>
      <c r="K50" s="55">
        <f>I50+J50</f>
        <v>20464438.510000002</v>
      </c>
    </row>
    <row r="51" spans="1:12" s="24" customFormat="1" ht="36" x14ac:dyDescent="0.2">
      <c r="A51" s="30" t="s">
        <v>90</v>
      </c>
      <c r="B51" s="25" t="s">
        <v>91</v>
      </c>
      <c r="C51" s="29">
        <v>3947786.19</v>
      </c>
      <c r="D51" s="29"/>
      <c r="E51" s="55">
        <f>C51+D51</f>
        <v>3947786.19</v>
      </c>
      <c r="F51" s="55">
        <v>4105697.64</v>
      </c>
      <c r="G51" s="55"/>
      <c r="H51" s="55">
        <f>F51+G51</f>
        <v>4105697.64</v>
      </c>
      <c r="I51" s="55">
        <v>4105697.64</v>
      </c>
      <c r="J51" s="55"/>
      <c r="K51" s="55">
        <f>I51+J51</f>
        <v>4105697.64</v>
      </c>
    </row>
    <row r="52" spans="1:12" s="24" customFormat="1" ht="36" x14ac:dyDescent="0.2">
      <c r="A52" s="30" t="s">
        <v>92</v>
      </c>
      <c r="B52" s="25" t="s">
        <v>93</v>
      </c>
      <c r="C52" s="29">
        <v>26226950.649999999</v>
      </c>
      <c r="D52" s="29"/>
      <c r="E52" s="55">
        <f>C52+D52</f>
        <v>26226950.649999999</v>
      </c>
      <c r="F52" s="55">
        <v>27276028.68</v>
      </c>
      <c r="G52" s="55"/>
      <c r="H52" s="55">
        <f>F52+G52</f>
        <v>27276028.68</v>
      </c>
      <c r="I52" s="55">
        <v>27276028.68</v>
      </c>
      <c r="J52" s="55"/>
      <c r="K52" s="55">
        <f>I52+J52</f>
        <v>27276028.68</v>
      </c>
    </row>
    <row r="53" spans="1:12" s="24" customFormat="1" x14ac:dyDescent="0.2">
      <c r="A53" s="28" t="s">
        <v>94</v>
      </c>
      <c r="B53" s="25" t="s">
        <v>95</v>
      </c>
      <c r="C53" s="29">
        <f t="shared" ref="C53:K53" si="16">C54</f>
        <v>500000</v>
      </c>
      <c r="D53" s="29">
        <f t="shared" si="16"/>
        <v>1384862.02</v>
      </c>
      <c r="E53" s="55">
        <f t="shared" si="16"/>
        <v>1884862.02</v>
      </c>
      <c r="F53" s="55">
        <f t="shared" si="16"/>
        <v>0</v>
      </c>
      <c r="G53" s="55">
        <f t="shared" si="16"/>
        <v>0</v>
      </c>
      <c r="H53" s="55">
        <f t="shared" si="16"/>
        <v>0</v>
      </c>
      <c r="I53" s="55">
        <f t="shared" si="16"/>
        <v>0</v>
      </c>
      <c r="J53" s="55">
        <f t="shared" si="16"/>
        <v>0</v>
      </c>
      <c r="K53" s="55">
        <f t="shared" si="16"/>
        <v>0</v>
      </c>
    </row>
    <row r="54" spans="1:12" s="24" customFormat="1" ht="24" x14ac:dyDescent="0.2">
      <c r="A54" s="28" t="s">
        <v>96</v>
      </c>
      <c r="B54" s="25" t="s">
        <v>97</v>
      </c>
      <c r="C54" s="29">
        <v>500000</v>
      </c>
      <c r="D54" s="29">
        <v>1384862.02</v>
      </c>
      <c r="E54" s="55">
        <f>C54+D54</f>
        <v>1884862.02</v>
      </c>
      <c r="F54" s="55"/>
      <c r="G54" s="55"/>
      <c r="H54" s="55">
        <f>F54+G54</f>
        <v>0</v>
      </c>
      <c r="I54" s="55"/>
      <c r="J54" s="55"/>
      <c r="K54" s="55">
        <f>I54+J54</f>
        <v>0</v>
      </c>
    </row>
    <row r="55" spans="1:12" s="24" customFormat="1" ht="36" x14ac:dyDescent="0.2">
      <c r="A55" s="30" t="s">
        <v>98</v>
      </c>
      <c r="B55" s="25" t="s">
        <v>99</v>
      </c>
      <c r="C55" s="29">
        <f t="shared" ref="C55:K55" si="17">C56+C57</f>
        <v>60739771.079999998</v>
      </c>
      <c r="D55" s="29">
        <f t="shared" si="17"/>
        <v>313135.65000000002</v>
      </c>
      <c r="E55" s="55">
        <f>E56+E57</f>
        <v>61052906.729999997</v>
      </c>
      <c r="F55" s="55">
        <f t="shared" si="17"/>
        <v>51246107.289999999</v>
      </c>
      <c r="G55" s="55">
        <f t="shared" si="17"/>
        <v>0</v>
      </c>
      <c r="H55" s="55">
        <f t="shared" si="17"/>
        <v>51246107.289999999</v>
      </c>
      <c r="I55" s="55">
        <f t="shared" si="17"/>
        <v>51246107.289999999</v>
      </c>
      <c r="J55" s="55">
        <f t="shared" si="17"/>
        <v>0</v>
      </c>
      <c r="K55" s="55">
        <f t="shared" si="17"/>
        <v>51246107.289999999</v>
      </c>
    </row>
    <row r="56" spans="1:12" s="24" customFormat="1" ht="36" x14ac:dyDescent="0.2">
      <c r="A56" s="30" t="s">
        <v>100</v>
      </c>
      <c r="B56" s="25" t="s">
        <v>101</v>
      </c>
      <c r="C56" s="29">
        <v>60323851.43</v>
      </c>
      <c r="D56" s="29">
        <v>313135.65000000002</v>
      </c>
      <c r="E56" s="55">
        <f>C56+D56</f>
        <v>60636987.079999998</v>
      </c>
      <c r="F56" s="55">
        <v>50813550.850000001</v>
      </c>
      <c r="G56" s="55"/>
      <c r="H56" s="55">
        <f>F56+G56</f>
        <v>50813550.850000001</v>
      </c>
      <c r="I56" s="55">
        <v>50813550.850000001</v>
      </c>
      <c r="J56" s="55"/>
      <c r="K56" s="55">
        <f>I56+J56</f>
        <v>50813550.850000001</v>
      </c>
    </row>
    <row r="57" spans="1:12" s="24" customFormat="1" ht="48" x14ac:dyDescent="0.2">
      <c r="A57" s="30" t="s">
        <v>102</v>
      </c>
      <c r="B57" s="25" t="s">
        <v>103</v>
      </c>
      <c r="C57" s="29">
        <v>415919.65</v>
      </c>
      <c r="D57" s="29"/>
      <c r="E57" s="55">
        <f>C57+D57</f>
        <v>415919.65</v>
      </c>
      <c r="F57" s="55">
        <v>432556.44</v>
      </c>
      <c r="G57" s="55"/>
      <c r="H57" s="55">
        <f>F57+G57</f>
        <v>432556.44</v>
      </c>
      <c r="I57" s="55">
        <v>432556.44</v>
      </c>
      <c r="J57" s="55"/>
      <c r="K57" s="55">
        <f>I57+J57</f>
        <v>432556.44</v>
      </c>
    </row>
    <row r="58" spans="1:12" s="24" customFormat="1" x14ac:dyDescent="0.2">
      <c r="A58" s="26" t="s">
        <v>104</v>
      </c>
      <c r="B58" s="22" t="s">
        <v>105</v>
      </c>
      <c r="C58" s="23">
        <f t="shared" ref="C58:K58" si="18">C59</f>
        <v>43406883.040000007</v>
      </c>
      <c r="D58" s="23">
        <f t="shared" si="18"/>
        <v>0</v>
      </c>
      <c r="E58" s="54">
        <f t="shared" si="18"/>
        <v>43406883.040000007</v>
      </c>
      <c r="F58" s="54">
        <f t="shared" si="18"/>
        <v>1284437.28</v>
      </c>
      <c r="G58" s="54">
        <f t="shared" si="18"/>
        <v>0</v>
      </c>
      <c r="H58" s="54">
        <f t="shared" si="18"/>
        <v>1284437.28</v>
      </c>
      <c r="I58" s="54">
        <f t="shared" si="18"/>
        <v>1335814.76</v>
      </c>
      <c r="J58" s="54">
        <f t="shared" si="18"/>
        <v>0</v>
      </c>
      <c r="K58" s="54">
        <f t="shared" si="18"/>
        <v>1335814.76</v>
      </c>
    </row>
    <row r="59" spans="1:12" s="24" customFormat="1" x14ac:dyDescent="0.2">
      <c r="A59" s="28" t="s">
        <v>106</v>
      </c>
      <c r="B59" s="25" t="s">
        <v>107</v>
      </c>
      <c r="C59" s="29">
        <f t="shared" ref="C59:K59" si="19">SUM(C60:C63)</f>
        <v>43406883.040000007</v>
      </c>
      <c r="D59" s="29">
        <f t="shared" si="19"/>
        <v>0</v>
      </c>
      <c r="E59" s="55">
        <f t="shared" si="19"/>
        <v>43406883.040000007</v>
      </c>
      <c r="F59" s="55">
        <f t="shared" si="19"/>
        <v>1284437.28</v>
      </c>
      <c r="G59" s="55">
        <f t="shared" si="19"/>
        <v>0</v>
      </c>
      <c r="H59" s="55">
        <f t="shared" si="19"/>
        <v>1284437.28</v>
      </c>
      <c r="I59" s="55">
        <f t="shared" si="19"/>
        <v>1335814.76</v>
      </c>
      <c r="J59" s="55">
        <f t="shared" si="19"/>
        <v>0</v>
      </c>
      <c r="K59" s="55">
        <f t="shared" si="19"/>
        <v>1335814.76</v>
      </c>
    </row>
    <row r="60" spans="1:12" s="24" customFormat="1" x14ac:dyDescent="0.2">
      <c r="A60" s="28" t="s">
        <v>108</v>
      </c>
      <c r="B60" s="25" t="s">
        <v>109</v>
      </c>
      <c r="C60" s="29">
        <v>544462.35</v>
      </c>
      <c r="D60" s="29"/>
      <c r="E60" s="55">
        <f>C60+D60</f>
        <v>544462.35</v>
      </c>
      <c r="F60" s="55">
        <v>566240.85</v>
      </c>
      <c r="G60" s="55"/>
      <c r="H60" s="55">
        <f>F60+G60</f>
        <v>566240.85</v>
      </c>
      <c r="I60" s="55">
        <v>588890.48</v>
      </c>
      <c r="J60" s="55"/>
      <c r="K60" s="55">
        <f>I60+J60</f>
        <v>588890.48</v>
      </c>
    </row>
    <row r="61" spans="1:12" s="24" customFormat="1" x14ac:dyDescent="0.2">
      <c r="A61" s="28" t="s">
        <v>110</v>
      </c>
      <c r="B61" s="25" t="s">
        <v>111</v>
      </c>
      <c r="C61" s="29">
        <v>298087.28999999998</v>
      </c>
      <c r="D61" s="32"/>
      <c r="E61" s="55">
        <f>C61+D61</f>
        <v>298087.28999999998</v>
      </c>
      <c r="F61" s="55">
        <v>310010.78000000003</v>
      </c>
      <c r="G61" s="57"/>
      <c r="H61" s="55">
        <f>F61+G61</f>
        <v>310010.78000000003</v>
      </c>
      <c r="I61" s="55">
        <v>322411.21000000002</v>
      </c>
      <c r="J61" s="57"/>
      <c r="K61" s="55">
        <f>I61+J61</f>
        <v>322411.21000000002</v>
      </c>
    </row>
    <row r="62" spans="1:12" s="24" customFormat="1" x14ac:dyDescent="0.2">
      <c r="A62" s="28" t="s">
        <v>112</v>
      </c>
      <c r="B62" s="25" t="s">
        <v>113</v>
      </c>
      <c r="C62" s="29">
        <v>42564333.400000006</v>
      </c>
      <c r="D62" s="29"/>
      <c r="E62" s="55">
        <f>C62+D62</f>
        <v>42564333.400000006</v>
      </c>
      <c r="F62" s="55">
        <v>408185.65</v>
      </c>
      <c r="G62" s="55"/>
      <c r="H62" s="55">
        <f>F62+G62</f>
        <v>408185.65</v>
      </c>
      <c r="I62" s="55">
        <v>424513.07</v>
      </c>
      <c r="J62" s="55"/>
      <c r="K62" s="55">
        <f>I62+J62</f>
        <v>424513.07</v>
      </c>
    </row>
    <row r="63" spans="1:12" s="24" customFormat="1" ht="24" hidden="1" x14ac:dyDescent="0.2">
      <c r="A63" s="28" t="s">
        <v>114</v>
      </c>
      <c r="B63" s="25" t="s">
        <v>115</v>
      </c>
      <c r="C63" s="29"/>
      <c r="D63" s="29"/>
      <c r="E63" s="55">
        <f>C63+D63</f>
        <v>0</v>
      </c>
      <c r="F63" s="55">
        <v>0</v>
      </c>
      <c r="G63" s="55">
        <v>0</v>
      </c>
      <c r="H63" s="55">
        <f>F63+G63</f>
        <v>0</v>
      </c>
      <c r="I63" s="55">
        <v>0</v>
      </c>
      <c r="J63" s="55">
        <v>0</v>
      </c>
      <c r="K63" s="55">
        <f>I63+J63</f>
        <v>0</v>
      </c>
    </row>
    <row r="64" spans="1:12" s="24" customFormat="1" x14ac:dyDescent="0.2">
      <c r="A64" s="26" t="s">
        <v>116</v>
      </c>
      <c r="B64" s="22" t="s">
        <v>117</v>
      </c>
      <c r="C64" s="23">
        <f t="shared" ref="C64:K65" si="20">C65</f>
        <v>3823017</v>
      </c>
      <c r="D64" s="23">
        <f t="shared" si="20"/>
        <v>1690531.64</v>
      </c>
      <c r="E64" s="54">
        <f t="shared" si="20"/>
        <v>5513548.6399999997</v>
      </c>
      <c r="F64" s="54">
        <f t="shared" si="20"/>
        <v>1290071.3999999999</v>
      </c>
      <c r="G64" s="54">
        <f t="shared" si="20"/>
        <v>0</v>
      </c>
      <c r="H64" s="54">
        <f t="shared" si="20"/>
        <v>1290071.3999999999</v>
      </c>
      <c r="I64" s="54">
        <f t="shared" si="20"/>
        <v>1290071.3999999999</v>
      </c>
      <c r="J64" s="54">
        <f t="shared" si="20"/>
        <v>0</v>
      </c>
      <c r="K64" s="54">
        <f t="shared" si="20"/>
        <v>1290071.3999999999</v>
      </c>
    </row>
    <row r="65" spans="1:11" s="24" customFormat="1" x14ac:dyDescent="0.2">
      <c r="A65" s="28" t="s">
        <v>118</v>
      </c>
      <c r="B65" s="25" t="s">
        <v>119</v>
      </c>
      <c r="C65" s="29">
        <f t="shared" si="20"/>
        <v>3823017</v>
      </c>
      <c r="D65" s="29">
        <f t="shared" si="20"/>
        <v>1690531.64</v>
      </c>
      <c r="E65" s="55">
        <f t="shared" si="20"/>
        <v>5513548.6399999997</v>
      </c>
      <c r="F65" s="55">
        <f t="shared" si="20"/>
        <v>1290071.3999999999</v>
      </c>
      <c r="G65" s="55">
        <f t="shared" si="20"/>
        <v>0</v>
      </c>
      <c r="H65" s="55">
        <f t="shared" si="20"/>
        <v>1290071.3999999999</v>
      </c>
      <c r="I65" s="55">
        <f t="shared" si="20"/>
        <v>1290071.3999999999</v>
      </c>
      <c r="J65" s="55">
        <f t="shared" si="20"/>
        <v>0</v>
      </c>
      <c r="K65" s="55">
        <f t="shared" si="20"/>
        <v>1290071.3999999999</v>
      </c>
    </row>
    <row r="66" spans="1:11" s="24" customFormat="1" x14ac:dyDescent="0.2">
      <c r="A66" s="28" t="s">
        <v>120</v>
      </c>
      <c r="B66" s="25" t="s">
        <v>121</v>
      </c>
      <c r="C66" s="29">
        <v>3823017</v>
      </c>
      <c r="D66" s="32">
        <v>1690531.64</v>
      </c>
      <c r="E66" s="55">
        <f>C66+D66</f>
        <v>5513548.6399999997</v>
      </c>
      <c r="F66" s="55">
        <v>1290071.3999999999</v>
      </c>
      <c r="G66" s="57">
        <v>0</v>
      </c>
      <c r="H66" s="55">
        <f>F66+G66</f>
        <v>1290071.3999999999</v>
      </c>
      <c r="I66" s="55">
        <v>1290071.3999999999</v>
      </c>
      <c r="J66" s="57">
        <v>0</v>
      </c>
      <c r="K66" s="55">
        <f>I66+J66</f>
        <v>1290071.3999999999</v>
      </c>
    </row>
    <row r="67" spans="1:11" s="24" customFormat="1" x14ac:dyDescent="0.2">
      <c r="A67" s="26" t="s">
        <v>122</v>
      </c>
      <c r="B67" s="22" t="s">
        <v>123</v>
      </c>
      <c r="C67" s="23">
        <f t="shared" ref="C67:K67" si="21">C68</f>
        <v>3694677.9</v>
      </c>
      <c r="D67" s="23">
        <f t="shared" si="21"/>
        <v>1074793.77</v>
      </c>
      <c r="E67" s="54">
        <f t="shared" si="21"/>
        <v>4769471.67</v>
      </c>
      <c r="F67" s="54">
        <f t="shared" si="21"/>
        <v>3842465.02</v>
      </c>
      <c r="G67" s="54">
        <f t="shared" si="21"/>
        <v>0</v>
      </c>
      <c r="H67" s="54">
        <f t="shared" si="21"/>
        <v>3842465.02</v>
      </c>
      <c r="I67" s="54">
        <f t="shared" si="21"/>
        <v>5203030.13</v>
      </c>
      <c r="J67" s="54">
        <f t="shared" si="21"/>
        <v>0</v>
      </c>
      <c r="K67" s="54">
        <f t="shared" si="21"/>
        <v>5203030.13</v>
      </c>
    </row>
    <row r="68" spans="1:11" s="24" customFormat="1" ht="36" x14ac:dyDescent="0.2">
      <c r="A68" s="28" t="s">
        <v>124</v>
      </c>
      <c r="B68" s="25" t="s">
        <v>125</v>
      </c>
      <c r="C68" s="29">
        <f t="shared" ref="C68:K68" si="22">C69+C70</f>
        <v>3694677.9</v>
      </c>
      <c r="D68" s="29">
        <f t="shared" si="22"/>
        <v>1074793.77</v>
      </c>
      <c r="E68" s="55">
        <f t="shared" si="22"/>
        <v>4769471.67</v>
      </c>
      <c r="F68" s="55">
        <f t="shared" si="22"/>
        <v>3842465.02</v>
      </c>
      <c r="G68" s="55">
        <f t="shared" si="22"/>
        <v>0</v>
      </c>
      <c r="H68" s="55">
        <f t="shared" si="22"/>
        <v>3842465.02</v>
      </c>
      <c r="I68" s="55">
        <f t="shared" si="22"/>
        <v>5203030.13</v>
      </c>
      <c r="J68" s="55">
        <f t="shared" si="22"/>
        <v>0</v>
      </c>
      <c r="K68" s="55">
        <f t="shared" si="22"/>
        <v>5203030.13</v>
      </c>
    </row>
    <row r="69" spans="1:11" s="24" customFormat="1" ht="48" x14ac:dyDescent="0.2">
      <c r="A69" s="30" t="s">
        <v>126</v>
      </c>
      <c r="B69" s="25" t="s">
        <v>127</v>
      </c>
      <c r="C69" s="29">
        <v>3642617.9</v>
      </c>
      <c r="D69" s="29">
        <v>1074793.77</v>
      </c>
      <c r="E69" s="55">
        <f>C69+D69</f>
        <v>4717411.67</v>
      </c>
      <c r="F69" s="55">
        <v>3788322.62</v>
      </c>
      <c r="G69" s="55"/>
      <c r="H69" s="55">
        <f>F69+G69</f>
        <v>3788322.62</v>
      </c>
      <c r="I69" s="55">
        <v>5146722.03</v>
      </c>
      <c r="J69" s="55"/>
      <c r="K69" s="55">
        <f>I69+J69</f>
        <v>5146722.03</v>
      </c>
    </row>
    <row r="70" spans="1:11" s="24" customFormat="1" ht="48" x14ac:dyDescent="0.2">
      <c r="A70" s="30" t="s">
        <v>128</v>
      </c>
      <c r="B70" s="25" t="s">
        <v>129</v>
      </c>
      <c r="C70" s="29">
        <v>52060</v>
      </c>
      <c r="D70" s="29"/>
      <c r="E70" s="55">
        <f>C70+D70</f>
        <v>52060</v>
      </c>
      <c r="F70" s="55">
        <v>54142.400000000001</v>
      </c>
      <c r="G70" s="55">
        <v>0</v>
      </c>
      <c r="H70" s="55">
        <f>F70+G70</f>
        <v>54142.400000000001</v>
      </c>
      <c r="I70" s="55">
        <v>56308.1</v>
      </c>
      <c r="J70" s="55">
        <v>0</v>
      </c>
      <c r="K70" s="55">
        <f>I70+J70</f>
        <v>56308.1</v>
      </c>
    </row>
    <row r="71" spans="1:11" s="24" customFormat="1" x14ac:dyDescent="0.2">
      <c r="A71" s="26" t="s">
        <v>130</v>
      </c>
      <c r="B71" s="22" t="s">
        <v>131</v>
      </c>
      <c r="C71" s="23">
        <f>SUM(C72:C95)</f>
        <v>5100011.3500000006</v>
      </c>
      <c r="D71" s="23">
        <f t="shared" ref="D71:K71" si="23">SUM(D72:D95)</f>
        <v>0</v>
      </c>
      <c r="E71" s="54">
        <f t="shared" si="23"/>
        <v>5100011.3500000006</v>
      </c>
      <c r="F71" s="54">
        <f t="shared" si="23"/>
        <v>2719854.1599999997</v>
      </c>
      <c r="G71" s="54">
        <f t="shared" si="23"/>
        <v>0</v>
      </c>
      <c r="H71" s="54">
        <f t="shared" si="23"/>
        <v>2719854.1599999997</v>
      </c>
      <c r="I71" s="54">
        <f t="shared" si="23"/>
        <v>2719904.1599999997</v>
      </c>
      <c r="J71" s="54">
        <f t="shared" si="23"/>
        <v>0</v>
      </c>
      <c r="K71" s="54">
        <f t="shared" si="23"/>
        <v>2719904.1599999997</v>
      </c>
    </row>
    <row r="72" spans="1:11" s="24" customFormat="1" ht="44.25" customHeight="1" x14ac:dyDescent="0.2">
      <c r="A72" s="30" t="s">
        <v>132</v>
      </c>
      <c r="B72" s="34" t="s">
        <v>133</v>
      </c>
      <c r="C72" s="29">
        <v>14111</v>
      </c>
      <c r="D72" s="29"/>
      <c r="E72" s="55">
        <f t="shared" ref="E72:E93" si="24">C72+D72</f>
        <v>14111</v>
      </c>
      <c r="F72" s="55">
        <v>14111</v>
      </c>
      <c r="G72" s="55"/>
      <c r="H72" s="55">
        <f t="shared" ref="H72:H94" si="25">F72+G72</f>
        <v>14111</v>
      </c>
      <c r="I72" s="55">
        <v>14111</v>
      </c>
      <c r="J72" s="55"/>
      <c r="K72" s="55">
        <f t="shared" ref="K72:K94" si="26">I72+J72</f>
        <v>14111</v>
      </c>
    </row>
    <row r="73" spans="1:11" s="24" customFormat="1" ht="48" x14ac:dyDescent="0.2">
      <c r="A73" s="30" t="s">
        <v>134</v>
      </c>
      <c r="B73" s="34" t="s">
        <v>135</v>
      </c>
      <c r="C73" s="29">
        <v>120867</v>
      </c>
      <c r="D73" s="32"/>
      <c r="E73" s="55">
        <f t="shared" si="24"/>
        <v>120867</v>
      </c>
      <c r="F73" s="55">
        <v>120867</v>
      </c>
      <c r="G73" s="57"/>
      <c r="H73" s="55">
        <f t="shared" si="25"/>
        <v>120867</v>
      </c>
      <c r="I73" s="55">
        <v>120867</v>
      </c>
      <c r="J73" s="57"/>
      <c r="K73" s="55">
        <f t="shared" si="26"/>
        <v>120867</v>
      </c>
    </row>
    <row r="74" spans="1:11" s="24" customFormat="1" ht="48" x14ac:dyDescent="0.2">
      <c r="A74" s="30" t="s">
        <v>136</v>
      </c>
      <c r="B74" s="34" t="s">
        <v>137</v>
      </c>
      <c r="C74" s="29">
        <v>11085</v>
      </c>
      <c r="D74" s="32"/>
      <c r="E74" s="55">
        <f t="shared" si="24"/>
        <v>11085</v>
      </c>
      <c r="F74" s="55">
        <v>11085</v>
      </c>
      <c r="G74" s="57"/>
      <c r="H74" s="55">
        <f t="shared" si="25"/>
        <v>11085</v>
      </c>
      <c r="I74" s="55">
        <v>11085</v>
      </c>
      <c r="J74" s="57"/>
      <c r="K74" s="55">
        <f t="shared" si="26"/>
        <v>11085</v>
      </c>
    </row>
    <row r="75" spans="1:11" s="24" customFormat="1" ht="36" x14ac:dyDescent="0.2">
      <c r="A75" s="30" t="s">
        <v>138</v>
      </c>
      <c r="B75" s="34" t="s">
        <v>139</v>
      </c>
      <c r="C75" s="29">
        <v>6670</v>
      </c>
      <c r="D75" s="32"/>
      <c r="E75" s="55">
        <f t="shared" si="24"/>
        <v>6670</v>
      </c>
      <c r="F75" s="55">
        <v>6670</v>
      </c>
      <c r="G75" s="57"/>
      <c r="H75" s="55">
        <f t="shared" si="25"/>
        <v>6670</v>
      </c>
      <c r="I75" s="55">
        <v>6670</v>
      </c>
      <c r="J75" s="57"/>
      <c r="K75" s="55">
        <f t="shared" si="26"/>
        <v>6670</v>
      </c>
    </row>
    <row r="76" spans="1:11" s="24" customFormat="1" ht="47.25" customHeight="1" x14ac:dyDescent="0.2">
      <c r="A76" s="30" t="s">
        <v>140</v>
      </c>
      <c r="B76" s="34" t="s">
        <v>141</v>
      </c>
      <c r="C76" s="29">
        <v>2222</v>
      </c>
      <c r="D76" s="32"/>
      <c r="E76" s="55">
        <f t="shared" si="24"/>
        <v>2222</v>
      </c>
      <c r="F76" s="55">
        <v>2222</v>
      </c>
      <c r="G76" s="57"/>
      <c r="H76" s="55">
        <f t="shared" si="25"/>
        <v>2222</v>
      </c>
      <c r="I76" s="55">
        <v>2222</v>
      </c>
      <c r="J76" s="57"/>
      <c r="K76" s="55">
        <f t="shared" si="26"/>
        <v>2222</v>
      </c>
    </row>
    <row r="77" spans="1:11" s="24" customFormat="1" ht="48" x14ac:dyDescent="0.2">
      <c r="A77" s="30" t="s">
        <v>142</v>
      </c>
      <c r="B77" s="34" t="s">
        <v>143</v>
      </c>
      <c r="C77" s="29">
        <v>500</v>
      </c>
      <c r="D77" s="32"/>
      <c r="E77" s="55">
        <f t="shared" si="24"/>
        <v>500</v>
      </c>
      <c r="F77" s="55">
        <v>500</v>
      </c>
      <c r="G77" s="57"/>
      <c r="H77" s="55">
        <f t="shared" si="25"/>
        <v>500</v>
      </c>
      <c r="I77" s="55">
        <v>500</v>
      </c>
      <c r="J77" s="57"/>
      <c r="K77" s="55">
        <f t="shared" si="26"/>
        <v>500</v>
      </c>
    </row>
    <row r="78" spans="1:11" s="24" customFormat="1" ht="36" hidden="1" x14ac:dyDescent="0.2">
      <c r="A78" s="30" t="s">
        <v>144</v>
      </c>
      <c r="B78" s="34" t="s">
        <v>145</v>
      </c>
      <c r="C78" s="29">
        <v>0</v>
      </c>
      <c r="D78" s="32"/>
      <c r="E78" s="55">
        <f t="shared" si="24"/>
        <v>0</v>
      </c>
      <c r="F78" s="55">
        <v>0</v>
      </c>
      <c r="G78" s="57"/>
      <c r="H78" s="55">
        <f t="shared" si="25"/>
        <v>0</v>
      </c>
      <c r="I78" s="55">
        <v>0</v>
      </c>
      <c r="J78" s="57"/>
      <c r="K78" s="55">
        <f t="shared" si="26"/>
        <v>0</v>
      </c>
    </row>
    <row r="79" spans="1:11" s="24" customFormat="1" ht="41.25" customHeight="1" x14ac:dyDescent="0.2">
      <c r="A79" s="30" t="s">
        <v>146</v>
      </c>
      <c r="B79" s="34" t="s">
        <v>147</v>
      </c>
      <c r="C79" s="29">
        <v>5000</v>
      </c>
      <c r="D79" s="32"/>
      <c r="E79" s="55">
        <f t="shared" si="24"/>
        <v>5000</v>
      </c>
      <c r="F79" s="55">
        <v>5000</v>
      </c>
      <c r="G79" s="57"/>
      <c r="H79" s="55">
        <f t="shared" si="25"/>
        <v>5000</v>
      </c>
      <c r="I79" s="55">
        <v>5000</v>
      </c>
      <c r="J79" s="57"/>
      <c r="K79" s="55">
        <f t="shared" si="26"/>
        <v>5000</v>
      </c>
    </row>
    <row r="80" spans="1:11" s="24" customFormat="1" ht="48" x14ac:dyDescent="0.2">
      <c r="A80" s="30" t="s">
        <v>148</v>
      </c>
      <c r="B80" s="34" t="s">
        <v>149</v>
      </c>
      <c r="C80" s="29">
        <v>105750</v>
      </c>
      <c r="D80" s="32"/>
      <c r="E80" s="55">
        <f t="shared" si="24"/>
        <v>105750</v>
      </c>
      <c r="F80" s="55">
        <v>105750</v>
      </c>
      <c r="G80" s="57"/>
      <c r="H80" s="55">
        <f t="shared" si="25"/>
        <v>105750</v>
      </c>
      <c r="I80" s="55">
        <v>105750</v>
      </c>
      <c r="J80" s="57"/>
      <c r="K80" s="55">
        <f t="shared" si="26"/>
        <v>105750</v>
      </c>
    </row>
    <row r="81" spans="1:11" s="24" customFormat="1" ht="60" x14ac:dyDescent="0.2">
      <c r="A81" s="30" t="s">
        <v>150</v>
      </c>
      <c r="B81" s="34" t="s">
        <v>151</v>
      </c>
      <c r="C81" s="29">
        <v>12570</v>
      </c>
      <c r="D81" s="32"/>
      <c r="E81" s="55">
        <f t="shared" si="24"/>
        <v>12570</v>
      </c>
      <c r="F81" s="55">
        <v>12570</v>
      </c>
      <c r="G81" s="57"/>
      <c r="H81" s="55">
        <f t="shared" si="25"/>
        <v>12570</v>
      </c>
      <c r="I81" s="55">
        <v>12570</v>
      </c>
      <c r="J81" s="57"/>
      <c r="K81" s="55">
        <f t="shared" si="26"/>
        <v>12570</v>
      </c>
    </row>
    <row r="82" spans="1:11" s="24" customFormat="1" ht="60" x14ac:dyDescent="0.2">
      <c r="A82" s="30" t="s">
        <v>152</v>
      </c>
      <c r="B82" s="34" t="s">
        <v>153</v>
      </c>
      <c r="C82" s="29">
        <v>25000</v>
      </c>
      <c r="D82" s="32"/>
      <c r="E82" s="55">
        <f t="shared" si="24"/>
        <v>25000</v>
      </c>
      <c r="F82" s="55">
        <v>25000</v>
      </c>
      <c r="G82" s="57"/>
      <c r="H82" s="55">
        <f t="shared" si="25"/>
        <v>25000</v>
      </c>
      <c r="I82" s="55">
        <v>25000</v>
      </c>
      <c r="J82" s="57"/>
      <c r="K82" s="55">
        <f t="shared" si="26"/>
        <v>25000</v>
      </c>
    </row>
    <row r="83" spans="1:11" s="24" customFormat="1" ht="108" x14ac:dyDescent="0.2">
      <c r="A83" s="30" t="s">
        <v>154</v>
      </c>
      <c r="B83" s="34" t="s">
        <v>155</v>
      </c>
      <c r="C83" s="29">
        <v>10000</v>
      </c>
      <c r="D83" s="32"/>
      <c r="E83" s="55">
        <f t="shared" si="24"/>
        <v>10000</v>
      </c>
      <c r="F83" s="55">
        <v>10000</v>
      </c>
      <c r="G83" s="57"/>
      <c r="H83" s="55">
        <f t="shared" si="25"/>
        <v>10000</v>
      </c>
      <c r="I83" s="55">
        <v>10000</v>
      </c>
      <c r="J83" s="57"/>
      <c r="K83" s="55">
        <f t="shared" si="26"/>
        <v>10000</v>
      </c>
    </row>
    <row r="84" spans="1:11" s="24" customFormat="1" ht="48" x14ac:dyDescent="0.2">
      <c r="A84" s="30" t="s">
        <v>156</v>
      </c>
      <c r="B84" s="34" t="s">
        <v>157</v>
      </c>
      <c r="C84" s="29">
        <v>9624</v>
      </c>
      <c r="D84" s="32"/>
      <c r="E84" s="55">
        <f t="shared" si="24"/>
        <v>9624</v>
      </c>
      <c r="F84" s="55">
        <v>9624</v>
      </c>
      <c r="G84" s="57"/>
      <c r="H84" s="55">
        <f t="shared" si="25"/>
        <v>9624</v>
      </c>
      <c r="I84" s="55">
        <v>9624</v>
      </c>
      <c r="J84" s="57"/>
      <c r="K84" s="55">
        <f t="shared" si="26"/>
        <v>9624</v>
      </c>
    </row>
    <row r="85" spans="1:11" s="24" customFormat="1" ht="43.5" customHeight="1" x14ac:dyDescent="0.2">
      <c r="A85" s="30" t="s">
        <v>158</v>
      </c>
      <c r="B85" s="34" t="s">
        <v>159</v>
      </c>
      <c r="C85" s="29">
        <v>227936</v>
      </c>
      <c r="D85" s="32"/>
      <c r="E85" s="55">
        <f t="shared" si="24"/>
        <v>227936</v>
      </c>
      <c r="F85" s="55">
        <v>227936</v>
      </c>
      <c r="G85" s="57"/>
      <c r="H85" s="55">
        <f t="shared" si="25"/>
        <v>227936</v>
      </c>
      <c r="I85" s="55">
        <v>227936</v>
      </c>
      <c r="J85" s="57"/>
      <c r="K85" s="55">
        <f t="shared" si="26"/>
        <v>227936</v>
      </c>
    </row>
    <row r="86" spans="1:11" s="24" customFormat="1" ht="39.75" customHeight="1" x14ac:dyDescent="0.2">
      <c r="A86" s="30" t="s">
        <v>160</v>
      </c>
      <c r="B86" s="36" t="s">
        <v>161</v>
      </c>
      <c r="C86" s="29">
        <v>100000</v>
      </c>
      <c r="D86" s="32"/>
      <c r="E86" s="55">
        <f t="shared" si="24"/>
        <v>100000</v>
      </c>
      <c r="F86" s="55">
        <v>0</v>
      </c>
      <c r="G86" s="57"/>
      <c r="H86" s="55">
        <f t="shared" si="25"/>
        <v>0</v>
      </c>
      <c r="I86" s="55">
        <v>0</v>
      </c>
      <c r="J86" s="57"/>
      <c r="K86" s="55">
        <f t="shared" si="26"/>
        <v>0</v>
      </c>
    </row>
    <row r="87" spans="1:11" s="24" customFormat="1" ht="48" x14ac:dyDescent="0.2">
      <c r="A87" s="30" t="s">
        <v>162</v>
      </c>
      <c r="B87" s="34" t="s">
        <v>163</v>
      </c>
      <c r="C87" s="29">
        <v>439436</v>
      </c>
      <c r="D87" s="32"/>
      <c r="E87" s="55">
        <f t="shared" si="24"/>
        <v>439436</v>
      </c>
      <c r="F87" s="55">
        <v>439436</v>
      </c>
      <c r="G87" s="57"/>
      <c r="H87" s="55">
        <f t="shared" si="25"/>
        <v>439436</v>
      </c>
      <c r="I87" s="55">
        <v>439436</v>
      </c>
      <c r="J87" s="57"/>
      <c r="K87" s="55">
        <f t="shared" si="26"/>
        <v>439436</v>
      </c>
    </row>
    <row r="88" spans="1:11" s="24" customFormat="1" ht="24" x14ac:dyDescent="0.2">
      <c r="A88" s="30" t="s">
        <v>164</v>
      </c>
      <c r="B88" s="34" t="s">
        <v>165</v>
      </c>
      <c r="C88" s="29">
        <v>50000</v>
      </c>
      <c r="D88" s="32"/>
      <c r="E88" s="55">
        <f t="shared" si="24"/>
        <v>50000</v>
      </c>
      <c r="F88" s="55">
        <v>50000</v>
      </c>
      <c r="G88" s="57"/>
      <c r="H88" s="55">
        <f t="shared" si="25"/>
        <v>50000</v>
      </c>
      <c r="I88" s="55">
        <v>50000</v>
      </c>
      <c r="J88" s="57"/>
      <c r="K88" s="55">
        <f t="shared" si="26"/>
        <v>50000</v>
      </c>
    </row>
    <row r="89" spans="1:11" s="24" customFormat="1" ht="39.75" customHeight="1" x14ac:dyDescent="0.2">
      <c r="A89" s="28" t="s">
        <v>166</v>
      </c>
      <c r="B89" s="25" t="s">
        <v>167</v>
      </c>
      <c r="C89" s="29">
        <v>20000</v>
      </c>
      <c r="D89" s="32"/>
      <c r="E89" s="55">
        <f t="shared" si="24"/>
        <v>20000</v>
      </c>
      <c r="F89" s="55">
        <v>20000</v>
      </c>
      <c r="G89" s="57"/>
      <c r="H89" s="55">
        <f t="shared" si="25"/>
        <v>20000</v>
      </c>
      <c r="I89" s="55">
        <v>20000</v>
      </c>
      <c r="J89" s="57"/>
      <c r="K89" s="55">
        <f t="shared" si="26"/>
        <v>20000</v>
      </c>
    </row>
    <row r="90" spans="1:11" s="24" customFormat="1" ht="36" x14ac:dyDescent="0.2">
      <c r="A90" s="28" t="s">
        <v>168</v>
      </c>
      <c r="B90" s="25" t="s">
        <v>169</v>
      </c>
      <c r="C90" s="29">
        <v>1036879.78</v>
      </c>
      <c r="D90" s="32"/>
      <c r="E90" s="55">
        <f t="shared" si="24"/>
        <v>1036879.78</v>
      </c>
      <c r="F90" s="55">
        <v>1078354.97</v>
      </c>
      <c r="G90" s="57"/>
      <c r="H90" s="55">
        <f t="shared" si="25"/>
        <v>1078354.97</v>
      </c>
      <c r="I90" s="55">
        <v>1078354.97</v>
      </c>
      <c r="J90" s="57"/>
      <c r="K90" s="55">
        <f t="shared" si="26"/>
        <v>1078354.97</v>
      </c>
    </row>
    <row r="91" spans="1:11" s="24" customFormat="1" ht="40.5" customHeight="1" x14ac:dyDescent="0.2">
      <c r="A91" s="30" t="s">
        <v>170</v>
      </c>
      <c r="B91" s="25" t="s">
        <v>171</v>
      </c>
      <c r="C91" s="29">
        <v>889829.14</v>
      </c>
      <c r="D91" s="29"/>
      <c r="E91" s="55">
        <f t="shared" si="24"/>
        <v>889829.14</v>
      </c>
      <c r="F91" s="55">
        <v>575728.18999999994</v>
      </c>
      <c r="G91" s="55">
        <v>0</v>
      </c>
      <c r="H91" s="55">
        <f t="shared" si="25"/>
        <v>575728.18999999994</v>
      </c>
      <c r="I91" s="55">
        <v>575778.18999999994</v>
      </c>
      <c r="J91" s="55"/>
      <c r="K91" s="55">
        <f t="shared" si="26"/>
        <v>575778.18999999994</v>
      </c>
    </row>
    <row r="92" spans="1:11" s="24" customFormat="1" ht="72" x14ac:dyDescent="0.2">
      <c r="A92" s="30" t="s">
        <v>172</v>
      </c>
      <c r="B92" s="25" t="s">
        <v>173</v>
      </c>
      <c r="C92" s="29">
        <v>1000</v>
      </c>
      <c r="D92" s="32"/>
      <c r="E92" s="55">
        <f t="shared" si="24"/>
        <v>1000</v>
      </c>
      <c r="F92" s="55">
        <v>0</v>
      </c>
      <c r="G92" s="57"/>
      <c r="H92" s="55">
        <f t="shared" si="25"/>
        <v>0</v>
      </c>
      <c r="I92" s="55">
        <v>0</v>
      </c>
      <c r="J92" s="57"/>
      <c r="K92" s="55">
        <f t="shared" si="26"/>
        <v>0</v>
      </c>
    </row>
    <row r="93" spans="1:11" s="24" customFormat="1" ht="37.5" customHeight="1" x14ac:dyDescent="0.2">
      <c r="A93" s="30" t="s">
        <v>174</v>
      </c>
      <c r="B93" s="36" t="s">
        <v>175</v>
      </c>
      <c r="C93" s="29">
        <v>265981.43</v>
      </c>
      <c r="D93" s="32"/>
      <c r="E93" s="55">
        <f t="shared" si="24"/>
        <v>265981.43</v>
      </c>
      <c r="F93" s="55">
        <v>5000</v>
      </c>
      <c r="G93" s="57"/>
      <c r="H93" s="55">
        <f t="shared" si="25"/>
        <v>5000</v>
      </c>
      <c r="I93" s="55">
        <v>5000</v>
      </c>
      <c r="J93" s="57"/>
      <c r="K93" s="55">
        <f t="shared" si="26"/>
        <v>5000</v>
      </c>
    </row>
    <row r="94" spans="1:11" s="24" customFormat="1" ht="37.5" hidden="1" customHeight="1" x14ac:dyDescent="0.2">
      <c r="A94" s="30" t="s">
        <v>176</v>
      </c>
      <c r="B94" s="36" t="s">
        <v>177</v>
      </c>
      <c r="C94" s="29">
        <v>0</v>
      </c>
      <c r="D94" s="32"/>
      <c r="E94" s="55">
        <f>C94+D94</f>
        <v>0</v>
      </c>
      <c r="F94" s="55">
        <v>0</v>
      </c>
      <c r="G94" s="57"/>
      <c r="H94" s="55">
        <f t="shared" si="25"/>
        <v>0</v>
      </c>
      <c r="I94" s="55">
        <v>0</v>
      </c>
      <c r="J94" s="57"/>
      <c r="K94" s="55">
        <f t="shared" si="26"/>
        <v>0</v>
      </c>
    </row>
    <row r="95" spans="1:11" s="24" customFormat="1" ht="84.75" customHeight="1" x14ac:dyDescent="0.2">
      <c r="A95" s="30" t="s">
        <v>178</v>
      </c>
      <c r="B95" s="36" t="s">
        <v>179</v>
      </c>
      <c r="C95" s="29">
        <v>1745550</v>
      </c>
      <c r="D95" s="32"/>
      <c r="E95" s="55">
        <f>C95+D95</f>
        <v>1745550</v>
      </c>
      <c r="F95" s="55"/>
      <c r="G95" s="57"/>
      <c r="H95" s="55">
        <f>F95+G95</f>
        <v>0</v>
      </c>
      <c r="I95" s="55"/>
      <c r="J95" s="57"/>
      <c r="K95" s="55">
        <f>I95+J95</f>
        <v>0</v>
      </c>
    </row>
    <row r="96" spans="1:11" s="24" customFormat="1" x14ac:dyDescent="0.2">
      <c r="A96" s="30" t="s">
        <v>180</v>
      </c>
      <c r="B96" s="22" t="s">
        <v>181</v>
      </c>
      <c r="C96" s="23">
        <f t="shared" ref="C96:K96" si="27">C99+C97</f>
        <v>853658.19</v>
      </c>
      <c r="D96" s="23">
        <f t="shared" si="27"/>
        <v>379919.84</v>
      </c>
      <c r="E96" s="54">
        <f t="shared" si="27"/>
        <v>1233578.03</v>
      </c>
      <c r="F96" s="54">
        <f t="shared" si="27"/>
        <v>0</v>
      </c>
      <c r="G96" s="54">
        <f t="shared" si="27"/>
        <v>0</v>
      </c>
      <c r="H96" s="54">
        <f t="shared" si="27"/>
        <v>0</v>
      </c>
      <c r="I96" s="54">
        <f t="shared" si="27"/>
        <v>0</v>
      </c>
      <c r="J96" s="54">
        <f t="shared" si="27"/>
        <v>0</v>
      </c>
      <c r="K96" s="54">
        <f t="shared" si="27"/>
        <v>0</v>
      </c>
    </row>
    <row r="97" spans="1:11" s="24" customFormat="1" x14ac:dyDescent="0.2">
      <c r="A97" s="30" t="s">
        <v>182</v>
      </c>
      <c r="B97" s="25" t="s">
        <v>183</v>
      </c>
      <c r="C97" s="29">
        <f t="shared" ref="C97:K97" si="28">C98</f>
        <v>98619.56</v>
      </c>
      <c r="D97" s="29">
        <f t="shared" si="28"/>
        <v>379919.84</v>
      </c>
      <c r="E97" s="55">
        <f t="shared" si="28"/>
        <v>478539.4</v>
      </c>
      <c r="F97" s="55">
        <f t="shared" si="28"/>
        <v>0</v>
      </c>
      <c r="G97" s="55">
        <f t="shared" si="28"/>
        <v>0</v>
      </c>
      <c r="H97" s="55">
        <f t="shared" si="28"/>
        <v>0</v>
      </c>
      <c r="I97" s="55">
        <f t="shared" si="28"/>
        <v>0</v>
      </c>
      <c r="J97" s="55">
        <f t="shared" si="28"/>
        <v>0</v>
      </c>
      <c r="K97" s="55">
        <f t="shared" si="28"/>
        <v>0</v>
      </c>
    </row>
    <row r="98" spans="1:11" s="24" customFormat="1" x14ac:dyDescent="0.2">
      <c r="A98" s="30" t="s">
        <v>184</v>
      </c>
      <c r="B98" s="25" t="s">
        <v>185</v>
      </c>
      <c r="C98" s="29">
        <v>98619.56</v>
      </c>
      <c r="D98" s="29">
        <v>379919.84</v>
      </c>
      <c r="E98" s="55">
        <f>C98+D98</f>
        <v>478539.4</v>
      </c>
      <c r="F98" s="55"/>
      <c r="G98" s="55"/>
      <c r="H98" s="55">
        <f>H99</f>
        <v>0</v>
      </c>
      <c r="I98" s="55"/>
      <c r="J98" s="55"/>
      <c r="K98" s="55">
        <f>K99</f>
        <v>0</v>
      </c>
    </row>
    <row r="99" spans="1:11" s="24" customFormat="1" x14ac:dyDescent="0.2">
      <c r="A99" s="30" t="s">
        <v>186</v>
      </c>
      <c r="B99" s="25" t="s">
        <v>187</v>
      </c>
      <c r="C99" s="29">
        <f>C100</f>
        <v>755038.63</v>
      </c>
      <c r="D99" s="29">
        <f>D100</f>
        <v>0</v>
      </c>
      <c r="E99" s="55">
        <f>C99+D99</f>
        <v>755038.63</v>
      </c>
      <c r="F99" s="55"/>
      <c r="G99" s="55"/>
      <c r="H99" s="55">
        <f>F99+G99</f>
        <v>0</v>
      </c>
      <c r="I99" s="55"/>
      <c r="J99" s="55"/>
      <c r="K99" s="55">
        <f>K100</f>
        <v>0</v>
      </c>
    </row>
    <row r="100" spans="1:11" s="24" customFormat="1" x14ac:dyDescent="0.2">
      <c r="A100" s="30" t="s">
        <v>188</v>
      </c>
      <c r="B100" s="25" t="s">
        <v>189</v>
      </c>
      <c r="C100" s="32">
        <v>755038.63</v>
      </c>
      <c r="D100" s="32"/>
      <c r="E100" s="55">
        <f>C100+D100</f>
        <v>755038.63</v>
      </c>
      <c r="F100" s="57">
        <v>0</v>
      </c>
      <c r="G100" s="57">
        <v>0</v>
      </c>
      <c r="H100" s="55">
        <f>F100+G100</f>
        <v>0</v>
      </c>
      <c r="I100" s="57">
        <v>0</v>
      </c>
      <c r="J100" s="57">
        <v>0</v>
      </c>
      <c r="K100" s="55">
        <f>I100+J100</f>
        <v>0</v>
      </c>
    </row>
    <row r="101" spans="1:11" s="24" customFormat="1" x14ac:dyDescent="0.2">
      <c r="A101" s="37" t="s">
        <v>190</v>
      </c>
      <c r="B101" s="38" t="s">
        <v>191</v>
      </c>
      <c r="C101" s="23">
        <f t="shared" ref="C101:K101" si="29">C102+C151+C154+C157+C161</f>
        <v>4317352242.5999994</v>
      </c>
      <c r="D101" s="23">
        <f t="shared" si="29"/>
        <v>210439478.92999998</v>
      </c>
      <c r="E101" s="54">
        <f t="shared" si="29"/>
        <v>4527791721.5299997</v>
      </c>
      <c r="F101" s="54">
        <f t="shared" si="29"/>
        <v>4111960304.1999998</v>
      </c>
      <c r="G101" s="54">
        <f t="shared" si="29"/>
        <v>220730991.81999999</v>
      </c>
      <c r="H101" s="54">
        <f t="shared" si="29"/>
        <v>4332691296.0199995</v>
      </c>
      <c r="I101" s="54">
        <f t="shared" si="29"/>
        <v>3132959063.1500001</v>
      </c>
      <c r="J101" s="54">
        <f t="shared" si="29"/>
        <v>0</v>
      </c>
      <c r="K101" s="54">
        <f t="shared" si="29"/>
        <v>3132959063.1500001</v>
      </c>
    </row>
    <row r="102" spans="1:11" s="24" customFormat="1" ht="24" x14ac:dyDescent="0.2">
      <c r="A102" s="39" t="s">
        <v>192</v>
      </c>
      <c r="B102" s="40" t="s">
        <v>193</v>
      </c>
      <c r="C102" s="41">
        <f t="shared" ref="C102:K102" si="30">C103+C108+C133+C142</f>
        <v>4259609058.9599996</v>
      </c>
      <c r="D102" s="41">
        <f t="shared" si="30"/>
        <v>210439478.92999998</v>
      </c>
      <c r="E102" s="67">
        <f t="shared" si="30"/>
        <v>4470048537.8899994</v>
      </c>
      <c r="F102" s="67">
        <f t="shared" si="30"/>
        <v>4111960304.1999998</v>
      </c>
      <c r="G102" s="67">
        <f t="shared" si="30"/>
        <v>220730991.81999999</v>
      </c>
      <c r="H102" s="67">
        <f t="shared" si="30"/>
        <v>4332691296.0199995</v>
      </c>
      <c r="I102" s="67">
        <f t="shared" si="30"/>
        <v>3132959063.1500001</v>
      </c>
      <c r="J102" s="67">
        <f t="shared" si="30"/>
        <v>0</v>
      </c>
      <c r="K102" s="67">
        <f t="shared" si="30"/>
        <v>3132959063.1500001</v>
      </c>
    </row>
    <row r="103" spans="1:11" s="44" customFormat="1" x14ac:dyDescent="0.2">
      <c r="A103" s="39" t="s">
        <v>194</v>
      </c>
      <c r="B103" s="42" t="s">
        <v>195</v>
      </c>
      <c r="C103" s="43">
        <f t="shared" ref="C103:K103" si="31">SUM(C104:C107)</f>
        <v>720428357</v>
      </c>
      <c r="D103" s="29">
        <f t="shared" si="31"/>
        <v>0</v>
      </c>
      <c r="E103" s="55">
        <f t="shared" si="31"/>
        <v>720428357</v>
      </c>
      <c r="F103" s="55">
        <f t="shared" si="31"/>
        <v>515141877</v>
      </c>
      <c r="G103" s="55">
        <f t="shared" si="31"/>
        <v>0</v>
      </c>
      <c r="H103" s="55">
        <f t="shared" si="31"/>
        <v>515141877</v>
      </c>
      <c r="I103" s="55">
        <f t="shared" si="31"/>
        <v>378391929</v>
      </c>
      <c r="J103" s="55">
        <f t="shared" si="31"/>
        <v>0</v>
      </c>
      <c r="K103" s="55">
        <f t="shared" si="31"/>
        <v>378391929</v>
      </c>
    </row>
    <row r="104" spans="1:11" s="44" customFormat="1" ht="28.5" customHeight="1" x14ac:dyDescent="0.2">
      <c r="A104" s="39" t="s">
        <v>196</v>
      </c>
      <c r="B104" s="42" t="s">
        <v>197</v>
      </c>
      <c r="C104" s="43">
        <v>231025357</v>
      </c>
      <c r="D104" s="29"/>
      <c r="E104" s="55">
        <f>C104+D104</f>
        <v>231025357</v>
      </c>
      <c r="F104" s="55">
        <v>125401479</v>
      </c>
      <c r="G104" s="55"/>
      <c r="H104" s="55">
        <f>F104+G104</f>
        <v>125401479</v>
      </c>
      <c r="I104" s="55">
        <v>0</v>
      </c>
      <c r="J104" s="55"/>
      <c r="K104" s="55">
        <f>I104+J104</f>
        <v>0</v>
      </c>
    </row>
    <row r="105" spans="1:11" s="44" customFormat="1" ht="18" customHeight="1" x14ac:dyDescent="0.2">
      <c r="A105" s="39" t="s">
        <v>198</v>
      </c>
      <c r="B105" s="42" t="s">
        <v>199</v>
      </c>
      <c r="C105" s="43">
        <v>0</v>
      </c>
      <c r="D105" s="29"/>
      <c r="E105" s="55">
        <f>C105+D105</f>
        <v>0</v>
      </c>
      <c r="F105" s="55">
        <v>12780398</v>
      </c>
      <c r="G105" s="55"/>
      <c r="H105" s="55">
        <f>F105+G105</f>
        <v>12780398</v>
      </c>
      <c r="I105" s="55">
        <v>35809929</v>
      </c>
      <c r="J105" s="55"/>
      <c r="K105" s="55">
        <f>I105+J105</f>
        <v>35809929</v>
      </c>
    </row>
    <row r="106" spans="1:11" s="44" customFormat="1" ht="25.5" customHeight="1" x14ac:dyDescent="0.2">
      <c r="A106" s="39" t="s">
        <v>200</v>
      </c>
      <c r="B106" s="42" t="s">
        <v>201</v>
      </c>
      <c r="C106" s="43">
        <v>489403000</v>
      </c>
      <c r="D106" s="32"/>
      <c r="E106" s="55">
        <f>C106+D106</f>
        <v>489403000</v>
      </c>
      <c r="F106" s="55">
        <v>376960000</v>
      </c>
      <c r="G106" s="57">
        <v>0</v>
      </c>
      <c r="H106" s="55">
        <f>F106+G106</f>
        <v>376960000</v>
      </c>
      <c r="I106" s="55">
        <v>342582000</v>
      </c>
      <c r="J106" s="57"/>
      <c r="K106" s="55">
        <f>I106+J106</f>
        <v>342582000</v>
      </c>
    </row>
    <row r="107" spans="1:11" s="44" customFormat="1" ht="25.5" hidden="1" customHeight="1" x14ac:dyDescent="0.2">
      <c r="A107" s="39" t="s">
        <v>202</v>
      </c>
      <c r="B107" s="42" t="s">
        <v>203</v>
      </c>
      <c r="C107" s="43"/>
      <c r="D107" s="32"/>
      <c r="E107" s="55">
        <f>C107+D107</f>
        <v>0</v>
      </c>
      <c r="F107" s="55"/>
      <c r="G107" s="57"/>
      <c r="H107" s="55"/>
      <c r="I107" s="55"/>
      <c r="J107" s="57"/>
      <c r="K107" s="55"/>
    </row>
    <row r="108" spans="1:11" s="24" customFormat="1" x14ac:dyDescent="0.2">
      <c r="A108" s="39" t="s">
        <v>204</v>
      </c>
      <c r="B108" s="40" t="s">
        <v>205</v>
      </c>
      <c r="C108" s="29">
        <f>SUM(C109:C132)</f>
        <v>1532710840.9399998</v>
      </c>
      <c r="D108" s="29">
        <f t="shared" ref="D108:K108" si="32">SUM(D109:D132)</f>
        <v>205406128.78999999</v>
      </c>
      <c r="E108" s="55">
        <f t="shared" si="32"/>
        <v>1738116969.7299998</v>
      </c>
      <c r="F108" s="55">
        <f t="shared" si="32"/>
        <v>1633742395.54</v>
      </c>
      <c r="G108" s="55">
        <f>SUM(G109:G132)</f>
        <v>220730991.81999999</v>
      </c>
      <c r="H108" s="55">
        <f t="shared" si="32"/>
        <v>1854473387.3599997</v>
      </c>
      <c r="I108" s="55">
        <f t="shared" si="32"/>
        <v>786354071.32000005</v>
      </c>
      <c r="J108" s="55">
        <f t="shared" si="32"/>
        <v>0</v>
      </c>
      <c r="K108" s="55">
        <f t="shared" si="32"/>
        <v>786354071.32000005</v>
      </c>
    </row>
    <row r="109" spans="1:11" s="24" customFormat="1" ht="28.5" customHeight="1" x14ac:dyDescent="0.2">
      <c r="A109" s="39" t="s">
        <v>206</v>
      </c>
      <c r="B109" s="42" t="s">
        <v>207</v>
      </c>
      <c r="C109" s="43">
        <v>70000000</v>
      </c>
      <c r="D109" s="29">
        <v>-4215048.9400000004</v>
      </c>
      <c r="E109" s="55">
        <f t="shared" ref="E109:E132" si="33">C109+D109</f>
        <v>65784951.060000002</v>
      </c>
      <c r="F109" s="55">
        <v>85121096.879999995</v>
      </c>
      <c r="G109" s="55"/>
      <c r="H109" s="55">
        <f t="shared" ref="H109:H132" si="34">F109+G109</f>
        <v>85121096.879999995</v>
      </c>
      <c r="I109" s="55">
        <v>0</v>
      </c>
      <c r="J109" s="55"/>
      <c r="K109" s="55">
        <f t="shared" ref="K109:K132" si="35">I109+J109</f>
        <v>0</v>
      </c>
    </row>
    <row r="110" spans="1:11" s="44" customFormat="1" ht="40.5" customHeight="1" x14ac:dyDescent="0.2">
      <c r="A110" s="45" t="s">
        <v>208</v>
      </c>
      <c r="B110" s="46" t="s">
        <v>209</v>
      </c>
      <c r="C110" s="55">
        <v>1693440.01</v>
      </c>
      <c r="D110" s="55"/>
      <c r="E110" s="55">
        <f t="shared" si="33"/>
        <v>1693440.01</v>
      </c>
      <c r="F110" s="55"/>
      <c r="G110" s="55"/>
      <c r="H110" s="55">
        <f t="shared" si="34"/>
        <v>0</v>
      </c>
      <c r="I110" s="56">
        <v>44911671.039999999</v>
      </c>
      <c r="J110" s="55"/>
      <c r="K110" s="55">
        <f t="shared" si="35"/>
        <v>44911671.039999999</v>
      </c>
    </row>
    <row r="111" spans="1:11" s="44" customFormat="1" ht="38.25" hidden="1" customHeight="1" x14ac:dyDescent="0.2">
      <c r="A111" s="45" t="s">
        <v>210</v>
      </c>
      <c r="B111" s="46" t="s">
        <v>211</v>
      </c>
      <c r="C111" s="55"/>
      <c r="D111" s="55"/>
      <c r="E111" s="55">
        <f t="shared" si="33"/>
        <v>0</v>
      </c>
      <c r="F111" s="55"/>
      <c r="G111" s="55"/>
      <c r="H111" s="55">
        <f t="shared" si="34"/>
        <v>0</v>
      </c>
      <c r="I111" s="55"/>
      <c r="J111" s="55"/>
      <c r="K111" s="55">
        <f t="shared" si="35"/>
        <v>0</v>
      </c>
    </row>
    <row r="112" spans="1:11" s="44" customFormat="1" ht="24" hidden="1" x14ac:dyDescent="0.2">
      <c r="A112" s="45" t="s">
        <v>212</v>
      </c>
      <c r="B112" s="46" t="s">
        <v>213</v>
      </c>
      <c r="C112" s="55"/>
      <c r="D112" s="55"/>
      <c r="E112" s="55">
        <f t="shared" si="33"/>
        <v>0</v>
      </c>
      <c r="F112" s="55"/>
      <c r="G112" s="55"/>
      <c r="H112" s="55">
        <f t="shared" si="34"/>
        <v>0</v>
      </c>
      <c r="I112" s="55"/>
      <c r="J112" s="55"/>
      <c r="K112" s="55">
        <f t="shared" si="35"/>
        <v>0</v>
      </c>
    </row>
    <row r="113" spans="1:11" s="44" customFormat="1" ht="36" hidden="1" x14ac:dyDescent="0.2">
      <c r="A113" s="45" t="s">
        <v>214</v>
      </c>
      <c r="B113" s="46" t="s">
        <v>215</v>
      </c>
      <c r="C113" s="55"/>
      <c r="D113" s="55"/>
      <c r="E113" s="55">
        <f t="shared" si="33"/>
        <v>0</v>
      </c>
      <c r="F113" s="55"/>
      <c r="G113" s="55"/>
      <c r="H113" s="55">
        <f t="shared" si="34"/>
        <v>0</v>
      </c>
      <c r="I113" s="55"/>
      <c r="J113" s="55"/>
      <c r="K113" s="55">
        <f t="shared" si="35"/>
        <v>0</v>
      </c>
    </row>
    <row r="114" spans="1:11" s="44" customFormat="1" ht="36" x14ac:dyDescent="0.2">
      <c r="A114" s="45" t="s">
        <v>216</v>
      </c>
      <c r="B114" s="46" t="s">
        <v>217</v>
      </c>
      <c r="C114" s="55"/>
      <c r="D114" s="55"/>
      <c r="E114" s="55">
        <f t="shared" si="33"/>
        <v>0</v>
      </c>
      <c r="F114" s="55"/>
      <c r="G114" s="55"/>
      <c r="H114" s="55">
        <f t="shared" si="34"/>
        <v>0</v>
      </c>
      <c r="I114" s="55">
        <v>345103984.69</v>
      </c>
      <c r="J114" s="55"/>
      <c r="K114" s="55">
        <f t="shared" si="35"/>
        <v>345103984.69</v>
      </c>
    </row>
    <row r="115" spans="1:11" s="44" customFormat="1" ht="45" hidden="1" customHeight="1" x14ac:dyDescent="0.2">
      <c r="A115" s="45" t="s">
        <v>218</v>
      </c>
      <c r="B115" s="46" t="s">
        <v>219</v>
      </c>
      <c r="C115" s="55"/>
      <c r="D115" s="55"/>
      <c r="E115" s="55">
        <f t="shared" si="33"/>
        <v>0</v>
      </c>
      <c r="F115" s="55"/>
      <c r="G115" s="55"/>
      <c r="H115" s="55">
        <f t="shared" si="34"/>
        <v>0</v>
      </c>
      <c r="I115" s="55"/>
      <c r="J115" s="55"/>
      <c r="K115" s="55">
        <f t="shared" si="35"/>
        <v>0</v>
      </c>
    </row>
    <row r="116" spans="1:11" s="24" customFormat="1" ht="14.25" hidden="1" customHeight="1" x14ac:dyDescent="0.2">
      <c r="A116" s="60" t="s">
        <v>220</v>
      </c>
      <c r="B116" s="61" t="s">
        <v>221</v>
      </c>
      <c r="C116" s="55"/>
      <c r="D116" s="55"/>
      <c r="E116" s="55">
        <f t="shared" si="33"/>
        <v>0</v>
      </c>
      <c r="F116" s="55"/>
      <c r="G116" s="55"/>
      <c r="H116" s="55">
        <f t="shared" si="34"/>
        <v>0</v>
      </c>
      <c r="I116" s="55"/>
      <c r="J116" s="55"/>
      <c r="K116" s="55">
        <f t="shared" si="35"/>
        <v>0</v>
      </c>
    </row>
    <row r="117" spans="1:11" s="24" customFormat="1" ht="36" hidden="1" x14ac:dyDescent="0.2">
      <c r="A117" s="60" t="s">
        <v>222</v>
      </c>
      <c r="B117" s="62" t="s">
        <v>223</v>
      </c>
      <c r="C117" s="55"/>
      <c r="D117" s="55"/>
      <c r="E117" s="55">
        <f t="shared" si="33"/>
        <v>0</v>
      </c>
      <c r="F117" s="55"/>
      <c r="G117" s="55"/>
      <c r="H117" s="55">
        <f t="shared" si="34"/>
        <v>0</v>
      </c>
      <c r="I117" s="55"/>
      <c r="J117" s="55"/>
      <c r="K117" s="55">
        <f t="shared" si="35"/>
        <v>0</v>
      </c>
    </row>
    <row r="118" spans="1:11" s="24" customFormat="1" ht="36" hidden="1" x14ac:dyDescent="0.2">
      <c r="A118" s="60" t="s">
        <v>224</v>
      </c>
      <c r="B118" s="62" t="s">
        <v>225</v>
      </c>
      <c r="C118" s="55"/>
      <c r="D118" s="55"/>
      <c r="E118" s="55">
        <f t="shared" si="33"/>
        <v>0</v>
      </c>
      <c r="F118" s="55"/>
      <c r="G118" s="55"/>
      <c r="H118" s="55">
        <f t="shared" si="34"/>
        <v>0</v>
      </c>
      <c r="I118" s="55"/>
      <c r="J118" s="55"/>
      <c r="K118" s="55">
        <f t="shared" si="35"/>
        <v>0</v>
      </c>
    </row>
    <row r="119" spans="1:11" s="24" customFormat="1" ht="26.25" hidden="1" customHeight="1" x14ac:dyDescent="0.2">
      <c r="A119" s="60" t="s">
        <v>226</v>
      </c>
      <c r="B119" s="63" t="s">
        <v>227</v>
      </c>
      <c r="C119" s="55"/>
      <c r="D119" s="55"/>
      <c r="E119" s="55">
        <f t="shared" si="33"/>
        <v>0</v>
      </c>
      <c r="F119" s="55"/>
      <c r="G119" s="55"/>
      <c r="H119" s="55">
        <f t="shared" si="34"/>
        <v>0</v>
      </c>
      <c r="I119" s="55"/>
      <c r="J119" s="55"/>
      <c r="K119" s="55">
        <f t="shared" si="35"/>
        <v>0</v>
      </c>
    </row>
    <row r="120" spans="1:11" s="24" customFormat="1" ht="39" customHeight="1" x14ac:dyDescent="0.2">
      <c r="A120" s="60" t="s">
        <v>228</v>
      </c>
      <c r="B120" s="62" t="s">
        <v>229</v>
      </c>
      <c r="C120" s="55">
        <v>74926200</v>
      </c>
      <c r="D120" s="55"/>
      <c r="E120" s="55">
        <f t="shared" si="33"/>
        <v>74926200</v>
      </c>
      <c r="F120" s="55">
        <v>74926300</v>
      </c>
      <c r="G120" s="55"/>
      <c r="H120" s="55">
        <f t="shared" si="34"/>
        <v>74926300</v>
      </c>
      <c r="I120" s="55">
        <v>74926300</v>
      </c>
      <c r="J120" s="47"/>
      <c r="K120" s="55">
        <f t="shared" si="35"/>
        <v>74926300</v>
      </c>
    </row>
    <row r="121" spans="1:11" s="24" customFormat="1" ht="24.75" hidden="1" customHeight="1" x14ac:dyDescent="0.2">
      <c r="A121" s="60" t="s">
        <v>230</v>
      </c>
      <c r="B121" s="62" t="s">
        <v>231</v>
      </c>
      <c r="C121" s="55"/>
      <c r="D121" s="55"/>
      <c r="E121" s="55">
        <f t="shared" si="33"/>
        <v>0</v>
      </c>
      <c r="F121" s="55"/>
      <c r="G121" s="55"/>
      <c r="H121" s="55"/>
      <c r="I121" s="55"/>
      <c r="J121" s="55"/>
      <c r="K121" s="55"/>
    </row>
    <row r="122" spans="1:11" s="24" customFormat="1" ht="24.75" customHeight="1" x14ac:dyDescent="0.2">
      <c r="A122" s="60" t="s">
        <v>232</v>
      </c>
      <c r="B122" s="62" t="s">
        <v>233</v>
      </c>
      <c r="C122" s="55">
        <v>7904000</v>
      </c>
      <c r="D122" s="55"/>
      <c r="E122" s="55">
        <f t="shared" si="33"/>
        <v>7904000</v>
      </c>
      <c r="F122" s="55"/>
      <c r="G122" s="55"/>
      <c r="H122" s="55">
        <f t="shared" si="34"/>
        <v>0</v>
      </c>
      <c r="I122" s="55"/>
      <c r="J122" s="55"/>
      <c r="K122" s="55">
        <f t="shared" si="35"/>
        <v>0</v>
      </c>
    </row>
    <row r="123" spans="1:11" s="24" customFormat="1" ht="34.700000000000003" hidden="1" customHeight="1" x14ac:dyDescent="0.2">
      <c r="A123" s="60" t="s">
        <v>234</v>
      </c>
      <c r="B123" s="62" t="s">
        <v>235</v>
      </c>
      <c r="C123" s="55">
        <v>0</v>
      </c>
      <c r="D123" s="55"/>
      <c r="E123" s="55">
        <f t="shared" si="33"/>
        <v>0</v>
      </c>
      <c r="F123" s="55"/>
      <c r="G123" s="55"/>
      <c r="H123" s="55">
        <f t="shared" si="34"/>
        <v>0</v>
      </c>
      <c r="I123" s="55"/>
      <c r="J123" s="55"/>
      <c r="K123" s="55">
        <f t="shared" si="35"/>
        <v>0</v>
      </c>
    </row>
    <row r="124" spans="1:11" s="24" customFormat="1" ht="38.25" customHeight="1" x14ac:dyDescent="0.2">
      <c r="A124" s="60" t="s">
        <v>236</v>
      </c>
      <c r="B124" s="62" t="s">
        <v>237</v>
      </c>
      <c r="C124" s="55">
        <v>1163483700</v>
      </c>
      <c r="D124" s="57">
        <v>209621177.72999999</v>
      </c>
      <c r="E124" s="55">
        <f t="shared" si="33"/>
        <v>1373104877.73</v>
      </c>
      <c r="F124" s="55">
        <v>1334284700</v>
      </c>
      <c r="G124" s="57">
        <v>220730991.81999999</v>
      </c>
      <c r="H124" s="55">
        <f t="shared" si="34"/>
        <v>1555015691.8199999</v>
      </c>
      <c r="I124" s="55"/>
      <c r="J124" s="57"/>
      <c r="K124" s="55">
        <f t="shared" si="35"/>
        <v>0</v>
      </c>
    </row>
    <row r="125" spans="1:11" s="24" customFormat="1" ht="26.25" hidden="1" customHeight="1" x14ac:dyDescent="0.2">
      <c r="A125" s="60" t="s">
        <v>238</v>
      </c>
      <c r="B125" s="62" t="s">
        <v>239</v>
      </c>
      <c r="C125" s="55">
        <v>0</v>
      </c>
      <c r="D125" s="55"/>
      <c r="E125" s="55">
        <f t="shared" si="33"/>
        <v>0</v>
      </c>
      <c r="F125" s="55"/>
      <c r="G125" s="55"/>
      <c r="H125" s="55">
        <f t="shared" si="34"/>
        <v>0</v>
      </c>
      <c r="I125" s="55"/>
      <c r="J125" s="55"/>
      <c r="K125" s="55">
        <f t="shared" si="35"/>
        <v>0</v>
      </c>
    </row>
    <row r="126" spans="1:11" s="24" customFormat="1" x14ac:dyDescent="0.2">
      <c r="A126" s="45" t="s">
        <v>240</v>
      </c>
      <c r="B126" s="46" t="s">
        <v>241</v>
      </c>
      <c r="C126" s="55">
        <v>14800615.110000001</v>
      </c>
      <c r="D126" s="55"/>
      <c r="E126" s="55">
        <f t="shared" si="33"/>
        <v>14800615.110000001</v>
      </c>
      <c r="F126" s="55">
        <v>35480232.560000002</v>
      </c>
      <c r="G126" s="55"/>
      <c r="H126" s="55">
        <f t="shared" si="34"/>
        <v>35480232.560000002</v>
      </c>
      <c r="I126" s="55">
        <v>0</v>
      </c>
      <c r="J126" s="55"/>
      <c r="K126" s="55">
        <f t="shared" si="35"/>
        <v>0</v>
      </c>
    </row>
    <row r="127" spans="1:11" s="24" customFormat="1" x14ac:dyDescent="0.2">
      <c r="A127" s="45" t="s">
        <v>242</v>
      </c>
      <c r="B127" s="46" t="s">
        <v>243</v>
      </c>
      <c r="C127" s="55">
        <v>2716281.5</v>
      </c>
      <c r="D127" s="55"/>
      <c r="E127" s="55">
        <f t="shared" si="33"/>
        <v>2716281.5</v>
      </c>
      <c r="F127" s="55"/>
      <c r="G127" s="55"/>
      <c r="H127" s="55">
        <f t="shared" si="34"/>
        <v>0</v>
      </c>
      <c r="I127" s="55"/>
      <c r="J127" s="55"/>
      <c r="K127" s="55">
        <f t="shared" si="35"/>
        <v>0</v>
      </c>
    </row>
    <row r="128" spans="1:11" s="24" customFormat="1" ht="39.75" hidden="1" customHeight="1" x14ac:dyDescent="0.2">
      <c r="A128" s="45" t="s">
        <v>244</v>
      </c>
      <c r="B128" s="46" t="s">
        <v>245</v>
      </c>
      <c r="C128" s="55"/>
      <c r="D128" s="55"/>
      <c r="E128" s="55">
        <f t="shared" si="33"/>
        <v>0</v>
      </c>
      <c r="F128" s="55"/>
      <c r="G128" s="55"/>
      <c r="H128" s="55">
        <f t="shared" si="34"/>
        <v>0</v>
      </c>
      <c r="I128" s="55"/>
      <c r="J128" s="55"/>
      <c r="K128" s="55">
        <f t="shared" si="35"/>
        <v>0</v>
      </c>
    </row>
    <row r="129" spans="1:11" s="24" customFormat="1" ht="27" customHeight="1" x14ac:dyDescent="0.2">
      <c r="A129" s="45" t="s">
        <v>246</v>
      </c>
      <c r="B129" s="46" t="s">
        <v>247</v>
      </c>
      <c r="C129" s="55">
        <v>85000000</v>
      </c>
      <c r="D129" s="55"/>
      <c r="E129" s="55">
        <f t="shared" si="33"/>
        <v>85000000</v>
      </c>
      <c r="F129" s="55"/>
      <c r="G129" s="55"/>
      <c r="H129" s="55">
        <f t="shared" si="34"/>
        <v>0</v>
      </c>
      <c r="I129" s="55"/>
      <c r="J129" s="55"/>
      <c r="K129" s="55">
        <f t="shared" si="35"/>
        <v>0</v>
      </c>
    </row>
    <row r="130" spans="1:11" s="24" customFormat="1" ht="27" hidden="1" customHeight="1" x14ac:dyDescent="0.2">
      <c r="A130" s="45" t="s">
        <v>248</v>
      </c>
      <c r="B130" s="46" t="s">
        <v>249</v>
      </c>
      <c r="C130" s="55"/>
      <c r="D130" s="55"/>
      <c r="E130" s="55">
        <f t="shared" si="33"/>
        <v>0</v>
      </c>
      <c r="F130" s="55"/>
      <c r="G130" s="55"/>
      <c r="H130" s="55">
        <f t="shared" si="34"/>
        <v>0</v>
      </c>
      <c r="I130" s="55"/>
      <c r="J130" s="55"/>
      <c r="K130" s="55">
        <f t="shared" si="35"/>
        <v>0</v>
      </c>
    </row>
    <row r="131" spans="1:11" s="24" customFormat="1" ht="27" customHeight="1" x14ac:dyDescent="0.2">
      <c r="A131" s="45" t="s">
        <v>250</v>
      </c>
      <c r="B131" s="46" t="s">
        <v>251</v>
      </c>
      <c r="C131" s="55"/>
      <c r="D131" s="57"/>
      <c r="E131" s="55">
        <f t="shared" si="33"/>
        <v>0</v>
      </c>
      <c r="F131" s="55"/>
      <c r="G131" s="57"/>
      <c r="H131" s="55">
        <f t="shared" si="34"/>
        <v>0</v>
      </c>
      <c r="I131" s="55">
        <v>217559348.59</v>
      </c>
      <c r="J131" s="55"/>
      <c r="K131" s="55">
        <f t="shared" si="35"/>
        <v>217559348.59</v>
      </c>
    </row>
    <row r="132" spans="1:11" s="24" customFormat="1" x14ac:dyDescent="0.2">
      <c r="A132" s="64" t="s">
        <v>252</v>
      </c>
      <c r="B132" s="46" t="s">
        <v>253</v>
      </c>
      <c r="C132" s="55">
        <v>112186604.31999999</v>
      </c>
      <c r="D132" s="57"/>
      <c r="E132" s="55">
        <f t="shared" si="33"/>
        <v>112186604.31999999</v>
      </c>
      <c r="F132" s="55">
        <v>103930066.09999999</v>
      </c>
      <c r="G132" s="58"/>
      <c r="H132" s="55">
        <f t="shared" si="34"/>
        <v>103930066.09999999</v>
      </c>
      <c r="I132" s="55">
        <v>103852767</v>
      </c>
      <c r="J132" s="57"/>
      <c r="K132" s="55">
        <f t="shared" si="35"/>
        <v>103852767</v>
      </c>
    </row>
    <row r="133" spans="1:11" s="44" customFormat="1" x14ac:dyDescent="0.2">
      <c r="A133" s="45" t="s">
        <v>254</v>
      </c>
      <c r="B133" s="46" t="s">
        <v>255</v>
      </c>
      <c r="C133" s="55">
        <f t="shared" ref="C133:K133" si="36">SUM(C134:C141)</f>
        <v>1832522314.4200001</v>
      </c>
      <c r="D133" s="55">
        <f t="shared" si="36"/>
        <v>288600</v>
      </c>
      <c r="E133" s="55">
        <f t="shared" si="36"/>
        <v>1832810914.4200001</v>
      </c>
      <c r="F133" s="55">
        <f t="shared" si="36"/>
        <v>1844291231.6600001</v>
      </c>
      <c r="G133" s="55">
        <f t="shared" si="36"/>
        <v>0</v>
      </c>
      <c r="H133" s="55">
        <f t="shared" si="36"/>
        <v>1844291231.6600001</v>
      </c>
      <c r="I133" s="55">
        <f t="shared" si="36"/>
        <v>1849428262.8299999</v>
      </c>
      <c r="J133" s="55">
        <f t="shared" si="36"/>
        <v>0</v>
      </c>
      <c r="K133" s="55">
        <f t="shared" si="36"/>
        <v>1849428262.8299999</v>
      </c>
    </row>
    <row r="134" spans="1:11" s="44" customFormat="1" ht="26.25" customHeight="1" x14ac:dyDescent="0.2">
      <c r="A134" s="45" t="s">
        <v>256</v>
      </c>
      <c r="B134" s="65" t="s">
        <v>257</v>
      </c>
      <c r="C134" s="55">
        <v>97010792</v>
      </c>
      <c r="D134" s="55">
        <v>288600</v>
      </c>
      <c r="E134" s="55">
        <f t="shared" ref="E134:E141" si="37">C134+D134</f>
        <v>97299392</v>
      </c>
      <c r="F134" s="55">
        <v>101022423</v>
      </c>
      <c r="G134" s="55"/>
      <c r="H134" s="55">
        <f t="shared" ref="H134:H141" si="38">F134+G134</f>
        <v>101022423</v>
      </c>
      <c r="I134" s="55">
        <v>100787748</v>
      </c>
      <c r="J134" s="55"/>
      <c r="K134" s="55">
        <f t="shared" ref="K134:K141" si="39">I134+J134</f>
        <v>100787748</v>
      </c>
    </row>
    <row r="135" spans="1:11" s="44" customFormat="1" ht="24.75" customHeight="1" x14ac:dyDescent="0.2">
      <c r="A135" s="66" t="s">
        <v>258</v>
      </c>
      <c r="B135" s="65" t="s">
        <v>259</v>
      </c>
      <c r="C135" s="55">
        <v>43317800</v>
      </c>
      <c r="D135" s="57">
        <v>0</v>
      </c>
      <c r="E135" s="55">
        <f t="shared" si="37"/>
        <v>43317800</v>
      </c>
      <c r="F135" s="55">
        <v>44240700</v>
      </c>
      <c r="G135" s="57">
        <v>0</v>
      </c>
      <c r="H135" s="55">
        <f t="shared" si="38"/>
        <v>44240700</v>
      </c>
      <c r="I135" s="55">
        <v>49295100</v>
      </c>
      <c r="J135" s="57">
        <v>0</v>
      </c>
      <c r="K135" s="55">
        <f t="shared" si="39"/>
        <v>49295100</v>
      </c>
    </row>
    <row r="136" spans="1:11" s="44" customFormat="1" ht="36" customHeight="1" x14ac:dyDescent="0.2">
      <c r="A136" s="66" t="s">
        <v>260</v>
      </c>
      <c r="B136" s="65" t="s">
        <v>261</v>
      </c>
      <c r="C136" s="55">
        <v>32869900</v>
      </c>
      <c r="D136" s="57"/>
      <c r="E136" s="55">
        <f t="shared" si="37"/>
        <v>32869900</v>
      </c>
      <c r="F136" s="55">
        <v>32869900</v>
      </c>
      <c r="G136" s="57"/>
      <c r="H136" s="55">
        <f t="shared" si="38"/>
        <v>32869900</v>
      </c>
      <c r="I136" s="55">
        <v>32869900</v>
      </c>
      <c r="J136" s="57"/>
      <c r="K136" s="55">
        <f t="shared" si="39"/>
        <v>32869900</v>
      </c>
    </row>
    <row r="137" spans="1:11" s="44" customFormat="1" ht="35.25" customHeight="1" x14ac:dyDescent="0.2">
      <c r="A137" s="66" t="s">
        <v>262</v>
      </c>
      <c r="B137" s="65" t="s">
        <v>263</v>
      </c>
      <c r="C137" s="55">
        <v>4262800</v>
      </c>
      <c r="D137" s="57"/>
      <c r="E137" s="55">
        <f t="shared" si="37"/>
        <v>4262800</v>
      </c>
      <c r="F137" s="55">
        <v>4262800</v>
      </c>
      <c r="G137" s="57"/>
      <c r="H137" s="55">
        <f t="shared" si="38"/>
        <v>4262800</v>
      </c>
      <c r="I137" s="55">
        <v>6394100</v>
      </c>
      <c r="J137" s="57"/>
      <c r="K137" s="55">
        <f t="shared" si="39"/>
        <v>6394100</v>
      </c>
    </row>
    <row r="138" spans="1:11" s="44" customFormat="1" ht="37.5" customHeight="1" x14ac:dyDescent="0.2">
      <c r="A138" s="66" t="s">
        <v>264</v>
      </c>
      <c r="B138" s="65" t="s">
        <v>265</v>
      </c>
      <c r="C138" s="55">
        <v>10405.290000000001</v>
      </c>
      <c r="D138" s="57"/>
      <c r="E138" s="55">
        <f t="shared" si="37"/>
        <v>10405.290000000001</v>
      </c>
      <c r="F138" s="55">
        <v>64788.09</v>
      </c>
      <c r="G138" s="57"/>
      <c r="H138" s="55">
        <f t="shared" si="38"/>
        <v>64788.09</v>
      </c>
      <c r="I138" s="55">
        <v>10138.68</v>
      </c>
      <c r="J138" s="57"/>
      <c r="K138" s="55">
        <f t="shared" si="39"/>
        <v>10138.68</v>
      </c>
    </row>
    <row r="139" spans="1:11" s="44" customFormat="1" hidden="1" x14ac:dyDescent="0.2">
      <c r="A139" s="60" t="s">
        <v>266</v>
      </c>
      <c r="B139" s="65" t="s">
        <v>267</v>
      </c>
      <c r="C139" s="55"/>
      <c r="D139" s="57"/>
      <c r="E139" s="55">
        <f t="shared" si="37"/>
        <v>0</v>
      </c>
      <c r="F139" s="55"/>
      <c r="G139" s="57"/>
      <c r="H139" s="55">
        <f t="shared" si="38"/>
        <v>0</v>
      </c>
      <c r="I139" s="55"/>
      <c r="J139" s="57"/>
      <c r="K139" s="55">
        <f t="shared" si="39"/>
        <v>0</v>
      </c>
    </row>
    <row r="140" spans="1:11" s="44" customFormat="1" ht="24.75" customHeight="1" x14ac:dyDescent="0.2">
      <c r="A140" s="66" t="s">
        <v>268</v>
      </c>
      <c r="B140" s="65" t="s">
        <v>269</v>
      </c>
      <c r="C140" s="55">
        <v>5162817.13</v>
      </c>
      <c r="D140" s="57"/>
      <c r="E140" s="55">
        <f t="shared" si="37"/>
        <v>5162817.13</v>
      </c>
      <c r="F140" s="55">
        <v>5349120.57</v>
      </c>
      <c r="G140" s="57"/>
      <c r="H140" s="55">
        <f t="shared" si="38"/>
        <v>5349120.57</v>
      </c>
      <c r="I140" s="55">
        <v>5542876.1500000004</v>
      </c>
      <c r="J140" s="57"/>
      <c r="K140" s="55">
        <f t="shared" si="39"/>
        <v>5542876.1500000004</v>
      </c>
    </row>
    <row r="141" spans="1:11" s="44" customFormat="1" x14ac:dyDescent="0.2">
      <c r="A141" s="66" t="s">
        <v>270</v>
      </c>
      <c r="B141" s="65" t="s">
        <v>271</v>
      </c>
      <c r="C141" s="55">
        <v>1649887800</v>
      </c>
      <c r="D141" s="57"/>
      <c r="E141" s="55">
        <f t="shared" si="37"/>
        <v>1649887800</v>
      </c>
      <c r="F141" s="55">
        <v>1656481500</v>
      </c>
      <c r="G141" s="57"/>
      <c r="H141" s="55">
        <f t="shared" si="38"/>
        <v>1656481500</v>
      </c>
      <c r="I141" s="55">
        <v>1654528400</v>
      </c>
      <c r="J141" s="57"/>
      <c r="K141" s="55">
        <f t="shared" si="39"/>
        <v>1654528400</v>
      </c>
    </row>
    <row r="142" spans="1:11" s="44" customFormat="1" ht="16.5" customHeight="1" x14ac:dyDescent="0.2">
      <c r="A142" s="66" t="s">
        <v>272</v>
      </c>
      <c r="B142" s="65" t="s">
        <v>273</v>
      </c>
      <c r="C142" s="55">
        <f t="shared" ref="C142:K142" si="40">SUM(C143:C150)</f>
        <v>173947546.59999999</v>
      </c>
      <c r="D142" s="55">
        <f t="shared" si="40"/>
        <v>4744750.1399999997</v>
      </c>
      <c r="E142" s="55">
        <f t="shared" si="40"/>
        <v>178692296.74000001</v>
      </c>
      <c r="F142" s="55">
        <f>SUM(F143:F150)</f>
        <v>118784800</v>
      </c>
      <c r="G142" s="55">
        <f t="shared" si="40"/>
        <v>0</v>
      </c>
      <c r="H142" s="55">
        <f t="shared" si="40"/>
        <v>118784800</v>
      </c>
      <c r="I142" s="55">
        <f t="shared" si="40"/>
        <v>118784800</v>
      </c>
      <c r="J142" s="55">
        <f t="shared" si="40"/>
        <v>0</v>
      </c>
      <c r="K142" s="55">
        <f t="shared" si="40"/>
        <v>118784800</v>
      </c>
    </row>
    <row r="143" spans="1:11" s="44" customFormat="1" ht="77.25" customHeight="1" x14ac:dyDescent="0.2">
      <c r="A143" s="66" t="s">
        <v>274</v>
      </c>
      <c r="B143" s="65" t="s">
        <v>275</v>
      </c>
      <c r="C143" s="55">
        <v>2156100</v>
      </c>
      <c r="D143" s="55"/>
      <c r="E143" s="55">
        <f t="shared" ref="E143:E150" si="41">C143+D143</f>
        <v>2156100</v>
      </c>
      <c r="F143" s="55">
        <v>2156100</v>
      </c>
      <c r="G143" s="55"/>
      <c r="H143" s="55">
        <f>F143+G143</f>
        <v>2156100</v>
      </c>
      <c r="I143" s="55">
        <v>2156100</v>
      </c>
      <c r="J143" s="55"/>
      <c r="K143" s="55">
        <f>I143+J143</f>
        <v>2156100</v>
      </c>
    </row>
    <row r="144" spans="1:11" s="44" customFormat="1" ht="37.5" customHeight="1" x14ac:dyDescent="0.2">
      <c r="A144" s="66" t="s">
        <v>276</v>
      </c>
      <c r="B144" s="65" t="s">
        <v>277</v>
      </c>
      <c r="C144" s="55">
        <v>6339600</v>
      </c>
      <c r="D144" s="55"/>
      <c r="E144" s="55">
        <f t="shared" si="41"/>
        <v>6339600</v>
      </c>
      <c r="F144" s="55">
        <v>6386300</v>
      </c>
      <c r="G144" s="55"/>
      <c r="H144" s="55">
        <f>F144+G144</f>
        <v>6386300</v>
      </c>
      <c r="I144" s="55">
        <v>6386300</v>
      </c>
      <c r="J144" s="55"/>
      <c r="K144" s="55">
        <f>I144+J144</f>
        <v>6386300</v>
      </c>
    </row>
    <row r="145" spans="1:11" s="44" customFormat="1" ht="60" customHeight="1" x14ac:dyDescent="0.2">
      <c r="A145" s="49" t="s">
        <v>278</v>
      </c>
      <c r="B145" s="48" t="s">
        <v>279</v>
      </c>
      <c r="C145" s="43">
        <v>109243000</v>
      </c>
      <c r="D145" s="32"/>
      <c r="E145" s="55">
        <f t="shared" si="41"/>
        <v>109243000</v>
      </c>
      <c r="F145" s="55">
        <v>109243000</v>
      </c>
      <c r="G145" s="57"/>
      <c r="H145" s="55">
        <f>F145+G145</f>
        <v>109243000</v>
      </c>
      <c r="I145" s="55">
        <v>109243000</v>
      </c>
      <c r="J145" s="57"/>
      <c r="K145" s="55">
        <f>I145+J145</f>
        <v>109243000</v>
      </c>
    </row>
    <row r="146" spans="1:11" s="44" customFormat="1" ht="25.5" hidden="1" customHeight="1" x14ac:dyDescent="0.2">
      <c r="A146" s="49" t="s">
        <v>280</v>
      </c>
      <c r="B146" s="48" t="s">
        <v>281</v>
      </c>
      <c r="C146" s="43"/>
      <c r="D146" s="32"/>
      <c r="E146" s="55">
        <f t="shared" si="41"/>
        <v>0</v>
      </c>
      <c r="F146" s="55"/>
      <c r="G146" s="57"/>
      <c r="H146" s="55">
        <f>F146+G146</f>
        <v>0</v>
      </c>
      <c r="I146" s="55"/>
      <c r="J146" s="57"/>
      <c r="K146" s="55">
        <f>I146+J146</f>
        <v>0</v>
      </c>
    </row>
    <row r="147" spans="1:11" s="44" customFormat="1" ht="30.75" hidden="1" customHeight="1" x14ac:dyDescent="0.2">
      <c r="A147" s="49" t="s">
        <v>282</v>
      </c>
      <c r="B147" s="48" t="s">
        <v>283</v>
      </c>
      <c r="C147" s="43"/>
      <c r="D147" s="32"/>
      <c r="E147" s="55">
        <f t="shared" si="41"/>
        <v>0</v>
      </c>
      <c r="F147" s="55"/>
      <c r="G147" s="57"/>
      <c r="H147" s="55">
        <f>F147+G147</f>
        <v>0</v>
      </c>
      <c r="I147" s="55"/>
      <c r="J147" s="57"/>
      <c r="K147" s="55">
        <f>I147+J147</f>
        <v>0</v>
      </c>
    </row>
    <row r="148" spans="1:11" s="44" customFormat="1" ht="36.75" hidden="1" customHeight="1" x14ac:dyDescent="0.2">
      <c r="A148" s="49" t="s">
        <v>284</v>
      </c>
      <c r="B148" s="48" t="s">
        <v>285</v>
      </c>
      <c r="C148" s="43"/>
      <c r="D148" s="32"/>
      <c r="E148" s="55">
        <f t="shared" si="41"/>
        <v>0</v>
      </c>
      <c r="F148" s="55"/>
      <c r="G148" s="57"/>
      <c r="H148" s="55"/>
      <c r="I148" s="55"/>
      <c r="J148" s="57"/>
      <c r="K148" s="55"/>
    </row>
    <row r="149" spans="1:11" s="44" customFormat="1" ht="27.75" hidden="1" customHeight="1" x14ac:dyDescent="0.2">
      <c r="A149" s="49" t="s">
        <v>286</v>
      </c>
      <c r="B149" s="48" t="s">
        <v>287</v>
      </c>
      <c r="C149" s="43"/>
      <c r="D149" s="32"/>
      <c r="E149" s="55">
        <f t="shared" si="41"/>
        <v>0</v>
      </c>
      <c r="F149" s="55"/>
      <c r="G149" s="57"/>
      <c r="H149" s="55">
        <f>F149+G149</f>
        <v>0</v>
      </c>
      <c r="I149" s="55"/>
      <c r="J149" s="57"/>
      <c r="K149" s="55">
        <f>I149+J149</f>
        <v>0</v>
      </c>
    </row>
    <row r="150" spans="1:11" s="44" customFormat="1" ht="18.75" customHeight="1" x14ac:dyDescent="0.2">
      <c r="A150" s="50" t="s">
        <v>288</v>
      </c>
      <c r="B150" s="34" t="s">
        <v>289</v>
      </c>
      <c r="C150" s="43">
        <v>56208846.600000001</v>
      </c>
      <c r="D150" s="32">
        <f>1091350.14+3653400</f>
        <v>4744750.1399999997</v>
      </c>
      <c r="E150" s="55">
        <f t="shared" si="41"/>
        <v>60953596.740000002</v>
      </c>
      <c r="F150" s="55">
        <v>999400</v>
      </c>
      <c r="G150" s="57"/>
      <c r="H150" s="55">
        <f>F150+G150</f>
        <v>999400</v>
      </c>
      <c r="I150" s="55">
        <v>999400</v>
      </c>
      <c r="J150" s="57"/>
      <c r="K150" s="55">
        <f>I150+J150</f>
        <v>999400</v>
      </c>
    </row>
    <row r="151" spans="1:11" s="24" customFormat="1" hidden="1" x14ac:dyDescent="0.2">
      <c r="A151" s="39" t="s">
        <v>290</v>
      </c>
      <c r="B151" s="40" t="s">
        <v>291</v>
      </c>
      <c r="C151" s="29">
        <f t="shared" ref="C151:E152" si="42">C152</f>
        <v>0</v>
      </c>
      <c r="D151" s="29">
        <f t="shared" si="42"/>
        <v>0</v>
      </c>
      <c r="E151" s="55">
        <f t="shared" si="42"/>
        <v>0</v>
      </c>
      <c r="F151" s="55"/>
      <c r="G151" s="55">
        <f t="shared" ref="G151:K152" si="43">G152</f>
        <v>0</v>
      </c>
      <c r="H151" s="55">
        <f t="shared" si="43"/>
        <v>0</v>
      </c>
      <c r="I151" s="55">
        <f t="shared" si="43"/>
        <v>0</v>
      </c>
      <c r="J151" s="55">
        <f t="shared" si="43"/>
        <v>0</v>
      </c>
      <c r="K151" s="55">
        <f t="shared" si="43"/>
        <v>0</v>
      </c>
    </row>
    <row r="152" spans="1:11" s="24" customFormat="1" hidden="1" x14ac:dyDescent="0.2">
      <c r="A152" s="49" t="s">
        <v>292</v>
      </c>
      <c r="B152" s="40" t="s">
        <v>293</v>
      </c>
      <c r="C152" s="29">
        <f t="shared" si="42"/>
        <v>0</v>
      </c>
      <c r="D152" s="29">
        <f t="shared" si="42"/>
        <v>0</v>
      </c>
      <c r="E152" s="55">
        <f t="shared" si="42"/>
        <v>0</v>
      </c>
      <c r="F152" s="55">
        <f>F153</f>
        <v>0</v>
      </c>
      <c r="G152" s="55">
        <f t="shared" si="43"/>
        <v>0</v>
      </c>
      <c r="H152" s="55">
        <f t="shared" si="43"/>
        <v>0</v>
      </c>
      <c r="I152" s="55">
        <f t="shared" si="43"/>
        <v>0</v>
      </c>
      <c r="J152" s="55">
        <f t="shared" si="43"/>
        <v>0</v>
      </c>
      <c r="K152" s="55">
        <f t="shared" si="43"/>
        <v>0</v>
      </c>
    </row>
    <row r="153" spans="1:11" s="24" customFormat="1" ht="11.25" hidden="1" customHeight="1" x14ac:dyDescent="0.2">
      <c r="A153" s="49" t="s">
        <v>294</v>
      </c>
      <c r="B153" s="40" t="s">
        <v>295</v>
      </c>
      <c r="C153" s="32"/>
      <c r="D153" s="32">
        <v>0</v>
      </c>
      <c r="E153" s="55">
        <f>C153+D153</f>
        <v>0</v>
      </c>
      <c r="F153" s="57"/>
      <c r="G153" s="57">
        <v>0</v>
      </c>
      <c r="H153" s="55">
        <f>F153+G153</f>
        <v>0</v>
      </c>
      <c r="I153" s="57"/>
      <c r="J153" s="57">
        <v>0</v>
      </c>
      <c r="K153" s="55">
        <f>I153+J153</f>
        <v>0</v>
      </c>
    </row>
    <row r="154" spans="1:11" s="24" customFormat="1" hidden="1" x14ac:dyDescent="0.2">
      <c r="A154" s="39" t="s">
        <v>296</v>
      </c>
      <c r="B154" s="40" t="s">
        <v>297</v>
      </c>
      <c r="C154" s="29">
        <f t="shared" ref="C154:K155" si="44">C155</f>
        <v>0</v>
      </c>
      <c r="D154" s="29">
        <f t="shared" si="44"/>
        <v>0</v>
      </c>
      <c r="E154" s="55">
        <f t="shared" si="44"/>
        <v>0</v>
      </c>
      <c r="F154" s="55">
        <f t="shared" si="44"/>
        <v>0</v>
      </c>
      <c r="G154" s="55">
        <f t="shared" si="44"/>
        <v>0</v>
      </c>
      <c r="H154" s="55">
        <f t="shared" si="44"/>
        <v>0</v>
      </c>
      <c r="I154" s="55">
        <f t="shared" si="44"/>
        <v>0</v>
      </c>
      <c r="J154" s="55">
        <f t="shared" si="44"/>
        <v>0</v>
      </c>
      <c r="K154" s="55">
        <f t="shared" si="44"/>
        <v>0</v>
      </c>
    </row>
    <row r="155" spans="1:11" s="24" customFormat="1" hidden="1" x14ac:dyDescent="0.2">
      <c r="A155" s="49" t="s">
        <v>298</v>
      </c>
      <c r="B155" s="40" t="s">
        <v>299</v>
      </c>
      <c r="C155" s="29">
        <f t="shared" si="44"/>
        <v>0</v>
      </c>
      <c r="D155" s="29">
        <f t="shared" si="44"/>
        <v>0</v>
      </c>
      <c r="E155" s="55">
        <f t="shared" si="44"/>
        <v>0</v>
      </c>
      <c r="F155" s="55">
        <f t="shared" si="44"/>
        <v>0</v>
      </c>
      <c r="G155" s="55">
        <f t="shared" si="44"/>
        <v>0</v>
      </c>
      <c r="H155" s="55">
        <f t="shared" si="44"/>
        <v>0</v>
      </c>
      <c r="I155" s="55">
        <f t="shared" si="44"/>
        <v>0</v>
      </c>
      <c r="J155" s="55">
        <f t="shared" si="44"/>
        <v>0</v>
      </c>
      <c r="K155" s="55">
        <f t="shared" si="44"/>
        <v>0</v>
      </c>
    </row>
    <row r="156" spans="1:11" s="24" customFormat="1" hidden="1" x14ac:dyDescent="0.2">
      <c r="A156" s="49" t="s">
        <v>298</v>
      </c>
      <c r="B156" s="40" t="s">
        <v>300</v>
      </c>
      <c r="C156" s="32"/>
      <c r="D156" s="32">
        <v>0</v>
      </c>
      <c r="E156" s="55">
        <f>C156+D156</f>
        <v>0</v>
      </c>
      <c r="F156" s="57"/>
      <c r="G156" s="57">
        <v>0</v>
      </c>
      <c r="H156" s="55">
        <f>F156+G156</f>
        <v>0</v>
      </c>
      <c r="I156" s="57"/>
      <c r="J156" s="57">
        <v>0</v>
      </c>
      <c r="K156" s="55">
        <f>I156+J156</f>
        <v>0</v>
      </c>
    </row>
    <row r="157" spans="1:11" s="24" customFormat="1" ht="36" x14ac:dyDescent="0.2">
      <c r="A157" s="49" t="s">
        <v>301</v>
      </c>
      <c r="B157" s="40" t="s">
        <v>302</v>
      </c>
      <c r="C157" s="29">
        <f t="shared" ref="C157:K157" si="45">C158</f>
        <v>57743183.640000001</v>
      </c>
      <c r="D157" s="29">
        <f t="shared" si="45"/>
        <v>0</v>
      </c>
      <c r="E157" s="55">
        <f t="shared" si="45"/>
        <v>57743183.640000001</v>
      </c>
      <c r="F157" s="55">
        <f t="shared" si="45"/>
        <v>0</v>
      </c>
      <c r="G157" s="55">
        <f t="shared" si="45"/>
        <v>0</v>
      </c>
      <c r="H157" s="55">
        <f t="shared" si="45"/>
        <v>0</v>
      </c>
      <c r="I157" s="55">
        <f t="shared" si="45"/>
        <v>0</v>
      </c>
      <c r="J157" s="55">
        <f t="shared" si="45"/>
        <v>0</v>
      </c>
      <c r="K157" s="55">
        <f t="shared" si="45"/>
        <v>0</v>
      </c>
    </row>
    <row r="158" spans="1:11" s="24" customFormat="1" ht="14.25" customHeight="1" x14ac:dyDescent="0.2">
      <c r="A158" s="49" t="s">
        <v>303</v>
      </c>
      <c r="B158" s="40" t="s">
        <v>304</v>
      </c>
      <c r="C158" s="29">
        <f t="shared" ref="C158:K158" si="46">C160+C159</f>
        <v>57743183.640000001</v>
      </c>
      <c r="D158" s="29">
        <f t="shared" si="46"/>
        <v>0</v>
      </c>
      <c r="E158" s="55">
        <f t="shared" si="46"/>
        <v>57743183.640000001</v>
      </c>
      <c r="F158" s="55">
        <f t="shared" si="46"/>
        <v>0</v>
      </c>
      <c r="G158" s="55">
        <f t="shared" si="46"/>
        <v>0</v>
      </c>
      <c r="H158" s="55">
        <f t="shared" si="46"/>
        <v>0</v>
      </c>
      <c r="I158" s="55">
        <f t="shared" si="46"/>
        <v>0</v>
      </c>
      <c r="J158" s="55">
        <f t="shared" si="46"/>
        <v>0</v>
      </c>
      <c r="K158" s="55">
        <f t="shared" si="46"/>
        <v>0</v>
      </c>
    </row>
    <row r="159" spans="1:11" s="24" customFormat="1" ht="24" x14ac:dyDescent="0.2">
      <c r="A159" s="49" t="s">
        <v>305</v>
      </c>
      <c r="B159" s="40" t="s">
        <v>306</v>
      </c>
      <c r="C159" s="29">
        <v>57743183.640000001</v>
      </c>
      <c r="D159" s="32"/>
      <c r="E159" s="55">
        <f>C159+D159</f>
        <v>57743183.640000001</v>
      </c>
      <c r="F159" s="55"/>
      <c r="G159" s="57"/>
      <c r="H159" s="55">
        <f>F159+G159</f>
        <v>0</v>
      </c>
      <c r="I159" s="55"/>
      <c r="J159" s="57"/>
      <c r="K159" s="55">
        <f>I159+J159</f>
        <v>0</v>
      </c>
    </row>
    <row r="160" spans="1:11" s="24" customFormat="1" ht="24" hidden="1" x14ac:dyDescent="0.2">
      <c r="A160" s="50" t="s">
        <v>307</v>
      </c>
      <c r="B160" s="40" t="s">
        <v>308</v>
      </c>
      <c r="C160" s="29"/>
      <c r="D160" s="32"/>
      <c r="E160" s="55">
        <f>C160+D160</f>
        <v>0</v>
      </c>
      <c r="F160" s="55"/>
      <c r="G160" s="57"/>
      <c r="H160" s="55">
        <f>F160+G160</f>
        <v>0</v>
      </c>
      <c r="I160" s="55"/>
      <c r="J160" s="57"/>
      <c r="K160" s="55">
        <f>I160+J160</f>
        <v>0</v>
      </c>
    </row>
    <row r="161" spans="1:11" s="24" customFormat="1" ht="24" hidden="1" x14ac:dyDescent="0.2">
      <c r="A161" s="50" t="s">
        <v>309</v>
      </c>
      <c r="B161" s="40" t="s">
        <v>310</v>
      </c>
      <c r="C161" s="32">
        <f>C162</f>
        <v>0</v>
      </c>
      <c r="D161" s="32"/>
      <c r="E161" s="55">
        <f>E162</f>
        <v>0</v>
      </c>
      <c r="F161" s="57">
        <f>F162</f>
        <v>0</v>
      </c>
      <c r="G161" s="57"/>
      <c r="H161" s="55">
        <f t="shared" ref="H161:K162" si="47">H162</f>
        <v>0</v>
      </c>
      <c r="I161" s="57">
        <f t="shared" si="47"/>
        <v>0</v>
      </c>
      <c r="J161" s="57">
        <f t="shared" si="47"/>
        <v>0</v>
      </c>
      <c r="K161" s="55">
        <f t="shared" si="47"/>
        <v>0</v>
      </c>
    </row>
    <row r="162" spans="1:11" s="24" customFormat="1" ht="24" hidden="1" x14ac:dyDescent="0.2">
      <c r="A162" s="50" t="s">
        <v>311</v>
      </c>
      <c r="B162" s="40" t="s">
        <v>312</v>
      </c>
      <c r="C162" s="32">
        <f>C163</f>
        <v>0</v>
      </c>
      <c r="D162" s="32"/>
      <c r="E162" s="55">
        <f>E163</f>
        <v>0</v>
      </c>
      <c r="F162" s="57">
        <f>F163</f>
        <v>0</v>
      </c>
      <c r="G162" s="57"/>
      <c r="H162" s="55">
        <f t="shared" si="47"/>
        <v>0</v>
      </c>
      <c r="I162" s="57">
        <f t="shared" si="47"/>
        <v>0</v>
      </c>
      <c r="J162" s="57">
        <f t="shared" si="47"/>
        <v>0</v>
      </c>
      <c r="K162" s="55">
        <f t="shared" si="47"/>
        <v>0</v>
      </c>
    </row>
    <row r="163" spans="1:11" s="24" customFormat="1" ht="24" hidden="1" x14ac:dyDescent="0.2">
      <c r="A163" s="50" t="s">
        <v>313</v>
      </c>
      <c r="B163" s="40" t="s">
        <v>314</v>
      </c>
      <c r="C163" s="29">
        <v>0</v>
      </c>
      <c r="D163" s="32"/>
      <c r="E163" s="55">
        <f>C163+D163</f>
        <v>0</v>
      </c>
      <c r="F163" s="55">
        <v>0</v>
      </c>
      <c r="G163" s="57"/>
      <c r="H163" s="55">
        <f>F163+G163</f>
        <v>0</v>
      </c>
      <c r="I163" s="55">
        <v>0</v>
      </c>
      <c r="J163" s="57"/>
      <c r="K163" s="55">
        <f>I163+J163</f>
        <v>0</v>
      </c>
    </row>
    <row r="164" spans="1:11" s="24" customFormat="1" x14ac:dyDescent="0.2">
      <c r="A164" s="72" t="s">
        <v>315</v>
      </c>
      <c r="B164" s="73"/>
      <c r="C164" s="51">
        <f t="shared" ref="C164:K164" si="48">C101+C11</f>
        <v>5996546868.7199993</v>
      </c>
      <c r="D164" s="51">
        <f t="shared" si="48"/>
        <v>215282721.84999985</v>
      </c>
      <c r="E164" s="59">
        <f t="shared" si="48"/>
        <v>6211829590.5699997</v>
      </c>
      <c r="F164" s="59">
        <f t="shared" si="48"/>
        <v>5835831201.1800003</v>
      </c>
      <c r="G164" s="59">
        <f t="shared" si="48"/>
        <v>220730991.81999999</v>
      </c>
      <c r="H164" s="59">
        <f t="shared" si="48"/>
        <v>6056562193</v>
      </c>
      <c r="I164" s="59">
        <f t="shared" si="48"/>
        <v>4953214269.7200003</v>
      </c>
      <c r="J164" s="59">
        <f t="shared" si="48"/>
        <v>0</v>
      </c>
      <c r="K164" s="59">
        <f t="shared" si="48"/>
        <v>4953214269.7200003</v>
      </c>
    </row>
    <row r="165" spans="1:11" x14ac:dyDescent="0.2">
      <c r="A165" s="4" t="s">
        <v>316</v>
      </c>
    </row>
    <row r="166" spans="1:11" x14ac:dyDescent="0.2">
      <c r="F166" s="13"/>
      <c r="G166" s="13"/>
      <c r="I166" s="13"/>
      <c r="J166" s="13"/>
    </row>
    <row r="167" spans="1:11" x14ac:dyDescent="0.2">
      <c r="I167" s="14"/>
      <c r="J167" s="53"/>
      <c r="K167" s="14"/>
    </row>
    <row r="168" spans="1:11" x14ac:dyDescent="0.2">
      <c r="I168" s="14"/>
      <c r="J168" s="53"/>
      <c r="K168" s="14"/>
    </row>
  </sheetData>
  <mergeCells count="6">
    <mergeCell ref="A1:K1"/>
    <mergeCell ref="A2:K2"/>
    <mergeCell ref="A3:K3"/>
    <mergeCell ref="A7:K7"/>
    <mergeCell ref="A164:B164"/>
    <mergeCell ref="E4:K4"/>
  </mergeCells>
  <pageMargins left="0.70866141732283472" right="0.70866141732283472" top="0.74803149606299213" bottom="0.15748031496062992" header="0.31496062992125984" footer="0.31496062992125984"/>
  <pageSetup paperSize="9" scale="56" fitToHeight="10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2.доходы</vt:lpstr>
      <vt:lpstr>'2.доходы'!Область_печати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Агаркова ОН</dc:creator>
  <cp:lastModifiedBy>Агаркова ОН</cp:lastModifiedBy>
  <cp:lastPrinted>2025-11-05T06:59:24Z</cp:lastPrinted>
  <dcterms:created xsi:type="dcterms:W3CDTF">2025-10-17T12:29:02Z</dcterms:created>
  <dcterms:modified xsi:type="dcterms:W3CDTF">2025-11-05T06:59:25Z</dcterms:modified>
</cp:coreProperties>
</file>